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0515" windowHeight="11760" tabRatio="802" firstSheet="4" activeTab="11"/>
  </bookViews>
  <sheets>
    <sheet name="First-Page" sheetId="110" r:id="rId1"/>
    <sheet name="Contents" sheetId="167" r:id="rId2"/>
    <sheet name="Sheet1" sheetId="134" r:id="rId3"/>
    <sheet name="AT-1-Gen_Info " sheetId="56" r:id="rId4"/>
    <sheet name="AT-2-S1 BUDGET" sheetId="96" r:id="rId5"/>
    <sheet name="AT_2A_fundflow" sheetId="99" r:id="rId6"/>
    <sheet name="AT-2-B_DBT" sheetId="185"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68" r:id="rId35"/>
    <sheet name="AT11_KS Year wise" sheetId="115" r:id="rId36"/>
    <sheet name="AT11A_KS-District wise" sheetId="16" r:id="rId37"/>
    <sheet name="AT12_KD-New" sheetId="26" r:id="rId38"/>
    <sheet name="AT12A_KD-Replacement" sheetId="117" r:id="rId39"/>
    <sheet name="AT 13 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MIS" sheetId="174" r:id="rId52"/>
    <sheet name="AT-24" sheetId="104" r:id="rId53"/>
    <sheet name="AT-25" sheetId="109" r:id="rId54"/>
    <sheet name="Sheet1 (2)" sheetId="137" r:id="rId55"/>
    <sheet name="AT26_NoWD" sheetId="27" r:id="rId56"/>
    <sheet name="AT26A_NoWD" sheetId="28" r:id="rId57"/>
    <sheet name="AT27_Req_FG_CA_Pry (2)" sheetId="177" r:id="rId58"/>
    <sheet name="AT27A_Req_FG_CA_U Pry  (2)" sheetId="178" r:id="rId59"/>
    <sheet name="AT27B_Req_FG_CA_N CLP (2)" sheetId="179" r:id="rId60"/>
    <sheet name="AT27C_Req_FG_Drought -Pry  (2)" sheetId="180" r:id="rId61"/>
    <sheet name="AT27D_Req_FG_Drought -UPry  (2)" sheetId="181" r:id="rId62"/>
    <sheet name="AT_28_RqmtKitchen (2)" sheetId="182" r:id="rId63"/>
    <sheet name="AT-28A_RqmtPlinthArea (2)" sheetId="183" r:id="rId64"/>
    <sheet name="AT-28B_Kitchen repair (2)" sheetId="184" r:id="rId65"/>
    <sheet name="AT29_Requirement-NEW-KD " sheetId="161" r:id="rId66"/>
    <sheet name="AT29_A_Replacement KD" sheetId="162" r:id="rId67"/>
    <sheet name="AT-30_Coook-cum-Helper" sheetId="163" r:id="rId68"/>
    <sheet name="AT_31_Budget_provision " sheetId="164" r:id="rId69"/>
    <sheet name="AT32_Drought Pry Util" sheetId="165" r:id="rId70"/>
    <sheet name="AT-32A Drought UPry Util" sheetId="157" r:id="rId71"/>
    <sheet name="List of defunct kargil  schools" sheetId="150" r:id="rId72"/>
    <sheet name="List of defunct Leh  schools" sheetId="173" r:id="rId73"/>
  </sheets>
  <externalReferences>
    <externalReference r:id="rId74"/>
  </externalReferences>
  <definedNames>
    <definedName name="_xlnm.Print_Area" localSheetId="39">'AT 13 Mode of cooking'!$A$1:$I$21</definedName>
    <definedName name="_xlnm.Print_Area" localSheetId="44">'AT_17_Coverage-RBSK '!$A$1:$L$24</definedName>
    <definedName name="_xlnm.Print_Area" localSheetId="46">AT_19_Impl_Agency!$A$1:$J$24</definedName>
    <definedName name="_xlnm.Print_Area" localSheetId="47">'AT_20_CentralCookingagency '!$A$1:$M$23</definedName>
    <definedName name="_xlnm.Print_Area" localSheetId="62">'AT_28_RqmtKitchen (2)'!$A$1:$R$19</definedName>
    <definedName name="_xlnm.Print_Area" localSheetId="5">AT_2A_fundflow!$A$1:$W$33</definedName>
    <definedName name="_xlnm.Print_Area" localSheetId="68">'AT_31_Budget_provision '!$A$1:$L$33</definedName>
    <definedName name="_xlnm.Print_Area" localSheetId="30">'AT-10 B'!$A$1:$I$20</definedName>
    <definedName name="_xlnm.Print_Area" localSheetId="31">'AT-10 C'!$A$1:$J$16</definedName>
    <definedName name="_xlnm.Print_Area" localSheetId="33">'AT-10 E'!$A$1:$G$17</definedName>
    <definedName name="_xlnm.Print_Area" localSheetId="34">'AT-10 F'!$A$1:$H$15</definedName>
    <definedName name="_xlnm.Print_Area" localSheetId="28">AT10_MME!$A$1:$H$31</definedName>
    <definedName name="_xlnm.Print_Area" localSheetId="29">AT10A_!$A$1:$E$19</definedName>
    <definedName name="_xlnm.Print_Area" localSheetId="32">'AT-10D'!$A$1:$L$33</definedName>
    <definedName name="_xlnm.Print_Area" localSheetId="35">'AT11_KS Year wise'!$A$1:$K$65</definedName>
    <definedName name="_xlnm.Print_Area" localSheetId="36">'AT11A_KS-District wise'!$A$1:$K$20</definedName>
    <definedName name="_xlnm.Print_Area" localSheetId="37">'AT12_KD-New'!$A$1:$K$21</definedName>
    <definedName name="_xlnm.Print_Area" localSheetId="38">'AT12A_KD-Replacement'!$A$1:$K$21</definedName>
    <definedName name="_xlnm.Print_Area" localSheetId="40">'AT-14'!$A$1:$N$18</definedName>
    <definedName name="_xlnm.Print_Area" localSheetId="41">'AT-14 A'!$A$1:$H$15</definedName>
    <definedName name="_xlnm.Print_Area" localSheetId="42">'AT-15'!$A$1:$L$18</definedName>
    <definedName name="_xlnm.Print_Area" localSheetId="43">'AT-16'!$A$1:$K$18</definedName>
    <definedName name="_xlnm.Print_Area" localSheetId="45">'AT18_Details_Community '!$A$1:$F$19</definedName>
    <definedName name="_xlnm.Print_Area" localSheetId="3">'AT-1-Gen_Info '!$A$1:$T$53</definedName>
    <definedName name="_xlnm.Print_Area" localSheetId="48">'AT-21'!$A$1:$L$17</definedName>
    <definedName name="_xlnm.Print_Area" localSheetId="49">'AT-22'!$A$1:$O$16</definedName>
    <definedName name="_xlnm.Print_Area" localSheetId="50">'AT-23 MIS'!$A$1:$P$18</definedName>
    <definedName name="_xlnm.Print_Area" localSheetId="51">'AT-23A MIS'!$A$1:$M$19</definedName>
    <definedName name="_xlnm.Print_Area" localSheetId="52">'AT-24'!$A$1:$M$18</definedName>
    <definedName name="_xlnm.Print_Area" localSheetId="53">'AT-25'!$A$1:$F$45</definedName>
    <definedName name="_xlnm.Print_Area" localSheetId="55">AT26_NoWD!$A$1:$K$29</definedName>
    <definedName name="_xlnm.Print_Area" localSheetId="56">AT26A_NoWD!$A$1:$K$30</definedName>
    <definedName name="_xlnm.Print_Area" localSheetId="57">'AT27_Req_FG_CA_Pry (2)'!$A$1:$T$23</definedName>
    <definedName name="_xlnm.Print_Area" localSheetId="58">'AT27A_Req_FG_CA_U Pry  (2)'!$A$1:$T$23</definedName>
    <definedName name="_xlnm.Print_Area" localSheetId="59">'AT27B_Req_FG_CA_N CLP (2)'!$A$1:$P$23</definedName>
    <definedName name="_xlnm.Print_Area" localSheetId="60">'AT27C_Req_FG_Drought -Pry  (2)'!$A$1:$P$23</definedName>
    <definedName name="_xlnm.Print_Area" localSheetId="61">'AT27D_Req_FG_Drought -UPry  (2)'!$A$1:$P$23</definedName>
    <definedName name="_xlnm.Print_Area" localSheetId="63">'AT-28A_RqmtPlinthArea (2)'!$A$1:$S$20</definedName>
    <definedName name="_xlnm.Print_Area" localSheetId="64">'AT-28B_Kitchen repair (2)'!$A$1:$G$18</definedName>
    <definedName name="_xlnm.Print_Area" localSheetId="66">'AT29_A_Replacement KD'!$A$1:$V$22</definedName>
    <definedName name="_xlnm.Print_Area" localSheetId="65">'AT29_Requirement-NEW-KD '!$A$1:$V$24</definedName>
    <definedName name="_xlnm.Print_Area" localSheetId="6">'AT-2-B_DBT'!$A$1:$L$30</definedName>
    <definedName name="_xlnm.Print_Area" localSheetId="4">'AT-2-S1 BUDGET'!$A$1:$V$33</definedName>
    <definedName name="_xlnm.Print_Area" localSheetId="7">'AT-3'!$A$1:$H$20</definedName>
    <definedName name="_xlnm.Print_Area" localSheetId="67">'AT-30_Coook-cum-Helper'!$A$1:$L$19</definedName>
    <definedName name="_xlnm.Print_Area" localSheetId="69">'AT32_Drought Pry Util'!$A$1:$L$21</definedName>
    <definedName name="_xlnm.Print_Area" localSheetId="70">'AT-32A Drought UPry Util'!$A$1:$L$21</definedName>
    <definedName name="_xlnm.Print_Area" localSheetId="8">'AT3A_cvrg(Insti)_PY'!$A$1:$N$22</definedName>
    <definedName name="_xlnm.Print_Area" localSheetId="9">'AT3B_cvrg(Insti)_UPY '!$A$1:$N$22</definedName>
    <definedName name="_xlnm.Print_Area" localSheetId="10">'AT3C_cvrg(Insti)_UPY '!$A$1:$N$24</definedName>
    <definedName name="_xlnm.Print_Area" localSheetId="13">'AT-4B'!$A$1:$H$16</definedName>
    <definedName name="_xlnm.Print_Area" localSheetId="25">'AT-8_Hon_CCH_Pry'!$A$1:$V$24</definedName>
    <definedName name="_xlnm.Print_Area" localSheetId="26">'AT-8A_Hon_CCH_UPry'!$A$1:$V$21</definedName>
    <definedName name="_xlnm.Print_Area" localSheetId="27">AT9_TA!$A$1:$H$20</definedName>
    <definedName name="_xlnm.Print_Area" localSheetId="1">Contents!$A$1:$C$68</definedName>
    <definedName name="_xlnm.Print_Area" localSheetId="11">'enrolment vs availed_PY'!$A$1:$Q$23</definedName>
    <definedName name="_xlnm.Print_Area" localSheetId="12">'enrolment vs availed_UPY'!$A$1:$Q$27</definedName>
    <definedName name="_xlnm.Print_Area" localSheetId="71">'List of defunct kargil  schools'!$A$1:$E$34</definedName>
    <definedName name="_xlnm.Print_Area" localSheetId="2">Sheet1!$A$1:$J$24</definedName>
    <definedName name="_xlnm.Print_Area" localSheetId="54">'Sheet1 (2)'!$A$1:$J$24</definedName>
    <definedName name="_xlnm.Print_Area" localSheetId="14">T5_PLAN_vs_PRFM!$A$1:$J$23</definedName>
    <definedName name="_xlnm.Print_Area" localSheetId="15">'T5A_PLAN_vs_PRFM '!$A$1:$J$20</definedName>
    <definedName name="_xlnm.Print_Area" localSheetId="16">'T5B_PLAN_vs_PRFM  (2)'!$A$1:$J$20</definedName>
    <definedName name="_xlnm.Print_Area" localSheetId="17">'T5C_Drought_PLAN_vs_PRFM '!$A$1:$J$20</definedName>
    <definedName name="_xlnm.Print_Area" localSheetId="18">'T5D_Drought_PLAN_vs_PRFM  '!$A$1:$J$20</definedName>
    <definedName name="_xlnm.Print_Area" localSheetId="19">T6_FG_py_Utlsn!$A$1:$L$22</definedName>
    <definedName name="_xlnm.Print_Area" localSheetId="20">'T6A_FG_Upy_Utlsn '!$A$1:$L$21</definedName>
    <definedName name="_xlnm.Print_Area" localSheetId="21">T6B_Pay_FG_FCI_Pry!$A$1:$M$20</definedName>
    <definedName name="_xlnm.Print_Area" localSheetId="22">T6C_Coarse_Grain!$A$1:$N$22</definedName>
    <definedName name="_xlnm.Print_Area" localSheetId="23">T7_CC_PY_Utlsn!$A$1:$Q$24</definedName>
    <definedName name="_xlnm.Print_Area" localSheetId="24">'T7ACC_UPY_Utlsn '!$A$1:$Q$21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8" i="56" l="1"/>
  <c r="AB28" i="56"/>
  <c r="AC24" i="56"/>
  <c r="AB24" i="56"/>
  <c r="AD28" i="56" l="1"/>
  <c r="Z19" i="60"/>
  <c r="Y19" i="60"/>
  <c r="X19" i="60"/>
  <c r="Y15" i="60"/>
  <c r="X15" i="60"/>
  <c r="D10" i="100" l="1"/>
  <c r="E10" i="100"/>
  <c r="E9" i="100"/>
  <c r="D9" i="100"/>
  <c r="C10" i="100"/>
  <c r="C9" i="100"/>
  <c r="C15" i="183"/>
  <c r="G13" i="183"/>
  <c r="S13" i="60" l="1"/>
  <c r="S13" i="183" l="1"/>
  <c r="S12" i="183"/>
  <c r="D17" i="163" l="1"/>
  <c r="D15" i="101"/>
  <c r="L15" i="4" l="1"/>
  <c r="H16" i="163" l="1"/>
  <c r="D16" i="163"/>
  <c r="V14" i="162" l="1"/>
  <c r="U14" i="162"/>
  <c r="T14" i="162"/>
  <c r="U13" i="162"/>
  <c r="T13" i="162"/>
  <c r="U12" i="162"/>
  <c r="T12" i="162"/>
  <c r="G13" i="184"/>
  <c r="F13" i="184"/>
  <c r="E13" i="184"/>
  <c r="D13" i="184"/>
  <c r="C13" i="184"/>
  <c r="D13" i="183"/>
  <c r="C13" i="183"/>
  <c r="G13" i="182"/>
  <c r="H13" i="182"/>
  <c r="I13" i="182"/>
  <c r="J13" i="182"/>
  <c r="K13" i="182"/>
  <c r="L13" i="182"/>
  <c r="M13" i="182"/>
  <c r="N13" i="182"/>
  <c r="O13" i="182"/>
  <c r="P13" i="182"/>
  <c r="Q13" i="182"/>
  <c r="R13" i="182"/>
  <c r="D13" i="182"/>
  <c r="E13" i="182"/>
  <c r="F13" i="182"/>
  <c r="C13" i="182"/>
  <c r="H15" i="13"/>
  <c r="G15" i="13"/>
  <c r="E15" i="13"/>
  <c r="D15" i="13"/>
  <c r="H27" i="14"/>
  <c r="G27" i="14"/>
  <c r="D27" i="14"/>
  <c r="F27" i="14"/>
  <c r="E27" i="14"/>
  <c r="S20" i="88"/>
  <c r="P20" i="88"/>
  <c r="M20" i="88"/>
  <c r="J20" i="88"/>
  <c r="D20" i="88"/>
  <c r="V14" i="114"/>
  <c r="V13" i="114"/>
  <c r="K19" i="7"/>
  <c r="Q19" i="7"/>
  <c r="N19" i="7"/>
  <c r="H19" i="7"/>
  <c r="G18" i="5"/>
  <c r="F18" i="5"/>
  <c r="E18" i="5"/>
  <c r="D18" i="5"/>
  <c r="X28" i="56"/>
  <c r="W28" i="56"/>
  <c r="R13" i="161" l="1"/>
  <c r="R12" i="161"/>
  <c r="N13" i="161"/>
  <c r="N12" i="161"/>
  <c r="J13" i="161"/>
  <c r="J14" i="161" s="1"/>
  <c r="J12" i="161"/>
  <c r="F13" i="161"/>
  <c r="F14" i="161" s="1"/>
  <c r="F12" i="161"/>
  <c r="D14" i="161"/>
  <c r="E14" i="161"/>
  <c r="G14" i="161"/>
  <c r="H14" i="161"/>
  <c r="I14" i="161"/>
  <c r="K14" i="161"/>
  <c r="L14" i="161"/>
  <c r="M14" i="161"/>
  <c r="N14" i="161"/>
  <c r="O14" i="161"/>
  <c r="P14" i="161"/>
  <c r="Q14" i="161"/>
  <c r="R14" i="161"/>
  <c r="S14" i="161"/>
  <c r="T14" i="161"/>
  <c r="U14" i="161"/>
  <c r="V14" i="161"/>
  <c r="D11" i="184"/>
  <c r="E11" i="184" s="1"/>
  <c r="F11" i="184" s="1"/>
  <c r="D12" i="184"/>
  <c r="E12" i="184" s="1"/>
  <c r="F12" i="184" s="1"/>
  <c r="B21" i="163"/>
  <c r="D29" i="161"/>
  <c r="G12" i="178"/>
  <c r="G11" i="178"/>
  <c r="G12" i="177"/>
  <c r="G11" i="177"/>
  <c r="D11" i="183" l="1"/>
  <c r="D12" i="183"/>
  <c r="O11" i="182"/>
  <c r="R11" i="182" s="1"/>
  <c r="O12" i="182"/>
  <c r="R12" i="182" s="1"/>
  <c r="J12" i="182"/>
  <c r="J11" i="182"/>
  <c r="H13" i="103" l="1"/>
  <c r="F13" i="103"/>
  <c r="D13" i="103"/>
  <c r="L15" i="93"/>
  <c r="K15" i="93"/>
  <c r="J15" i="93"/>
  <c r="I15" i="93"/>
  <c r="H15" i="93"/>
  <c r="G15" i="93"/>
  <c r="F15" i="93"/>
  <c r="E15" i="93"/>
  <c r="D14" i="26" l="1"/>
  <c r="C14" i="26"/>
  <c r="Y28" i="56"/>
  <c r="X24" i="56"/>
  <c r="W24" i="56"/>
  <c r="X13" i="56"/>
  <c r="W13" i="56"/>
  <c r="AB13" i="56"/>
  <c r="AA13" i="56"/>
  <c r="X10" i="56"/>
  <c r="X14" i="56" s="1"/>
  <c r="W10" i="56"/>
  <c r="W14" i="56" s="1"/>
  <c r="AB10" i="56"/>
  <c r="AA10" i="56"/>
  <c r="AA14" i="56" s="1"/>
  <c r="AB14" i="56" l="1"/>
  <c r="AB15" i="56" s="1"/>
  <c r="AA15" i="56"/>
  <c r="J56" i="115"/>
  <c r="I56" i="115"/>
  <c r="H56" i="115"/>
  <c r="G56" i="115"/>
  <c r="D56" i="115"/>
  <c r="C56" i="115"/>
  <c r="J55" i="115"/>
  <c r="J57" i="115" s="1"/>
  <c r="I55" i="115"/>
  <c r="I57" i="115" s="1"/>
  <c r="H55" i="115"/>
  <c r="H57" i="115" s="1"/>
  <c r="G55" i="115"/>
  <c r="G57" i="115" s="1"/>
  <c r="D55" i="115"/>
  <c r="C55" i="115"/>
  <c r="J54" i="115"/>
  <c r="H54" i="115"/>
  <c r="D54" i="115"/>
  <c r="J53" i="115"/>
  <c r="I53" i="115"/>
  <c r="I54" i="115" s="1"/>
  <c r="H53" i="115"/>
  <c r="G53" i="115"/>
  <c r="G54" i="115" s="1"/>
  <c r="D53" i="115"/>
  <c r="J50" i="115"/>
  <c r="I50" i="115"/>
  <c r="H50" i="115"/>
  <c r="G50" i="115"/>
  <c r="D50" i="115"/>
  <c r="J47" i="115"/>
  <c r="I47" i="115"/>
  <c r="H47" i="115"/>
  <c r="G47" i="115"/>
  <c r="D47" i="115"/>
  <c r="J44" i="115"/>
  <c r="I44" i="115"/>
  <c r="H44" i="115"/>
  <c r="G44" i="115"/>
  <c r="D44" i="115"/>
  <c r="J41" i="115"/>
  <c r="I41" i="115"/>
  <c r="H41" i="115"/>
  <c r="G41" i="115"/>
  <c r="D41" i="115"/>
  <c r="J38" i="115"/>
  <c r="I38" i="115"/>
  <c r="H38" i="115"/>
  <c r="G38" i="115"/>
  <c r="D38" i="115"/>
  <c r="J35" i="115"/>
  <c r="I35" i="115"/>
  <c r="H35" i="115"/>
  <c r="G35" i="115"/>
  <c r="D35" i="115"/>
  <c r="C35" i="115"/>
  <c r="J32" i="115"/>
  <c r="I32" i="115"/>
  <c r="H32" i="115"/>
  <c r="G32" i="115"/>
  <c r="J29" i="115"/>
  <c r="I29" i="115"/>
  <c r="H29" i="115"/>
  <c r="G29" i="115"/>
  <c r="D29" i="115"/>
  <c r="C29" i="115"/>
  <c r="J26" i="115"/>
  <c r="I26" i="115"/>
  <c r="H26" i="115"/>
  <c r="G26" i="115"/>
  <c r="D26" i="115"/>
  <c r="J23" i="115"/>
  <c r="I23" i="115"/>
  <c r="H23" i="115"/>
  <c r="G23" i="115"/>
  <c r="D23" i="115"/>
  <c r="C23" i="115"/>
  <c r="J20" i="115"/>
  <c r="I20" i="115"/>
  <c r="H20" i="115"/>
  <c r="G20" i="115"/>
  <c r="J17" i="115"/>
  <c r="I17" i="115"/>
  <c r="H17" i="115"/>
  <c r="G17" i="115"/>
  <c r="D17" i="115"/>
  <c r="C17" i="115"/>
  <c r="J14" i="115"/>
  <c r="I14" i="115"/>
  <c r="H14" i="115"/>
  <c r="G14" i="115"/>
  <c r="D14" i="115"/>
  <c r="C14" i="115"/>
  <c r="E18" i="88" l="1"/>
  <c r="F18" i="88"/>
  <c r="F19" i="88" s="1"/>
  <c r="G18" i="88"/>
  <c r="H18" i="88"/>
  <c r="H19" i="88" s="1"/>
  <c r="I18" i="88"/>
  <c r="J18" i="88"/>
  <c r="J19" i="88" s="1"/>
  <c r="K18" i="88"/>
  <c r="L18" i="88"/>
  <c r="L19" i="88" s="1"/>
  <c r="M18" i="88"/>
  <c r="N18" i="88"/>
  <c r="N19" i="88" s="1"/>
  <c r="O18" i="88"/>
  <c r="P18" i="88"/>
  <c r="P19" i="88" s="1"/>
  <c r="Q18" i="88"/>
  <c r="R18" i="88"/>
  <c r="R19" i="88" s="1"/>
  <c r="S18" i="88"/>
  <c r="T18" i="88"/>
  <c r="E19" i="88"/>
  <c r="G19" i="88"/>
  <c r="I19" i="88"/>
  <c r="K19" i="88"/>
  <c r="M19" i="88"/>
  <c r="O19" i="88"/>
  <c r="Q19" i="88"/>
  <c r="S19" i="88"/>
  <c r="D15" i="4"/>
  <c r="D16" i="4" s="1"/>
  <c r="E15" i="4"/>
  <c r="F15" i="4"/>
  <c r="F16" i="4" s="1"/>
  <c r="G15" i="4"/>
  <c r="H15" i="4"/>
  <c r="I15" i="4"/>
  <c r="J15" i="4"/>
  <c r="E16" i="4"/>
  <c r="G16" i="4"/>
  <c r="I16" i="4"/>
  <c r="C16" i="4"/>
  <c r="C15" i="4"/>
  <c r="D17" i="7"/>
  <c r="E17" i="7"/>
  <c r="E18" i="7" s="1"/>
  <c r="F17" i="7"/>
  <c r="G17" i="7"/>
  <c r="H17" i="7"/>
  <c r="I17" i="7"/>
  <c r="I18" i="7" s="1"/>
  <c r="J17" i="7"/>
  <c r="K17" i="7"/>
  <c r="L17" i="7"/>
  <c r="M17" i="7"/>
  <c r="M18" i="7" s="1"/>
  <c r="N17" i="7"/>
  <c r="O17" i="7"/>
  <c r="P17" i="7"/>
  <c r="Q17" i="7"/>
  <c r="Q18" i="7" s="1"/>
  <c r="D18" i="7"/>
  <c r="F18" i="7"/>
  <c r="G18" i="7"/>
  <c r="H18" i="7"/>
  <c r="J18" i="7"/>
  <c r="K18" i="7"/>
  <c r="L18" i="7"/>
  <c r="N18" i="7"/>
  <c r="O18" i="7"/>
  <c r="P18" i="7"/>
  <c r="C17" i="7"/>
  <c r="C18" i="7" s="1"/>
  <c r="D17" i="5"/>
  <c r="E17" i="5"/>
  <c r="F17" i="5"/>
  <c r="G17" i="5"/>
  <c r="C17" i="5"/>
  <c r="D16" i="5"/>
  <c r="E16" i="5"/>
  <c r="F16" i="5"/>
  <c r="G16" i="5"/>
  <c r="H16" i="5"/>
  <c r="I16" i="5"/>
  <c r="J16" i="5"/>
  <c r="K16" i="5"/>
  <c r="L16" i="5"/>
  <c r="C16" i="5"/>
  <c r="Q13" i="163"/>
  <c r="Q16" i="163"/>
  <c r="Q17" i="163"/>
  <c r="P16" i="163"/>
  <c r="O16" i="163"/>
  <c r="P13" i="163"/>
  <c r="P17" i="163" s="1"/>
  <c r="O13" i="163"/>
  <c r="O17" i="163" s="1"/>
  <c r="K10" i="184"/>
  <c r="F24" i="183"/>
  <c r="H23" i="182"/>
  <c r="G12" i="142"/>
  <c r="H17" i="14"/>
  <c r="H12" i="14"/>
  <c r="H13" i="13"/>
  <c r="H14" i="13"/>
  <c r="M14" i="86"/>
  <c r="M15" i="86"/>
  <c r="M13" i="86"/>
  <c r="L13" i="74"/>
  <c r="L12" i="74"/>
  <c r="G13" i="74"/>
  <c r="G12" i="74"/>
  <c r="L13" i="5"/>
  <c r="L12" i="5"/>
  <c r="G13" i="5"/>
  <c r="G12" i="5"/>
  <c r="G16" i="88"/>
  <c r="G15" i="88"/>
  <c r="J16" i="88"/>
  <c r="J15" i="88"/>
  <c r="M15" i="88"/>
  <c r="P15" i="88"/>
  <c r="S16" i="88"/>
  <c r="S15" i="88"/>
  <c r="S14" i="114"/>
  <c r="S13" i="114"/>
  <c r="P13" i="114"/>
  <c r="J13" i="114"/>
  <c r="J14" i="114"/>
  <c r="M13" i="114"/>
  <c r="R14" i="114"/>
  <c r="Q14" i="114"/>
  <c r="R13" i="114"/>
  <c r="R15" i="114" s="1"/>
  <c r="Q13" i="114"/>
  <c r="Q15" i="114" s="1"/>
  <c r="Q16" i="88"/>
  <c r="R16" i="88"/>
  <c r="R15" i="88"/>
  <c r="Q15" i="88"/>
  <c r="Q15" i="75"/>
  <c r="P15" i="75"/>
  <c r="O15" i="75"/>
  <c r="Q14" i="75"/>
  <c r="P14" i="75"/>
  <c r="O14" i="75"/>
  <c r="P13" i="75"/>
  <c r="O13" i="75"/>
  <c r="Q13" i="75" s="1"/>
  <c r="P15" i="7"/>
  <c r="P14" i="7"/>
  <c r="O15" i="7"/>
  <c r="O14" i="7"/>
  <c r="K14" i="86"/>
  <c r="K13" i="86"/>
  <c r="G22" i="60"/>
  <c r="F13" i="111"/>
  <c r="F12" i="111"/>
  <c r="F13" i="4"/>
  <c r="F12" i="4"/>
  <c r="S15" i="114" l="1"/>
  <c r="J13" i="84"/>
  <c r="D14" i="117"/>
  <c r="C14" i="117"/>
  <c r="E20" i="164"/>
  <c r="F20" i="164"/>
  <c r="G20" i="164"/>
  <c r="H20" i="164"/>
  <c r="H28" i="164" s="1"/>
  <c r="I20" i="164"/>
  <c r="J20" i="164"/>
  <c r="K20" i="164"/>
  <c r="L17" i="164"/>
  <c r="L20" i="164" s="1"/>
  <c r="L18" i="164"/>
  <c r="L19" i="164"/>
  <c r="D20" i="164"/>
  <c r="E16" i="164"/>
  <c r="F16" i="164"/>
  <c r="G16" i="164"/>
  <c r="H16" i="164"/>
  <c r="I16" i="164"/>
  <c r="J16" i="164"/>
  <c r="K16" i="164"/>
  <c r="L11" i="164"/>
  <c r="L16" i="164" s="1"/>
  <c r="L12" i="164"/>
  <c r="L13" i="164"/>
  <c r="L14" i="164"/>
  <c r="L15" i="164"/>
  <c r="D16" i="164"/>
  <c r="E27" i="164"/>
  <c r="F27" i="164"/>
  <c r="F28" i="164" s="1"/>
  <c r="G27" i="164"/>
  <c r="H27" i="164"/>
  <c r="I27" i="164"/>
  <c r="J27" i="164"/>
  <c r="K27" i="164"/>
  <c r="L22" i="164"/>
  <c r="L27" i="164" s="1"/>
  <c r="L28" i="164" s="1"/>
  <c r="L23" i="164"/>
  <c r="L24" i="164"/>
  <c r="L25" i="164"/>
  <c r="L26" i="164"/>
  <c r="D27" i="164"/>
  <c r="D28" i="164" s="1"/>
  <c r="G28" i="164"/>
  <c r="I28" i="164"/>
  <c r="J28" i="164"/>
  <c r="K28" i="164"/>
  <c r="F11" i="182"/>
  <c r="F12" i="182"/>
  <c r="N11" i="182"/>
  <c r="N12" i="182"/>
  <c r="H12" i="13"/>
  <c r="N14" i="75"/>
  <c r="N13" i="75"/>
  <c r="Q15" i="7"/>
  <c r="N15" i="7"/>
  <c r="N14" i="7"/>
  <c r="M12" i="47"/>
  <c r="Q12" i="47" s="1"/>
  <c r="H13" i="111" s="1"/>
  <c r="J13" i="111" s="1"/>
  <c r="N12" i="47"/>
  <c r="L11" i="47"/>
  <c r="M11" i="47" s="1"/>
  <c r="M12" i="60"/>
  <c r="Q12" i="60" s="1"/>
  <c r="H13" i="4" s="1"/>
  <c r="J13" i="4" s="1"/>
  <c r="N12" i="60"/>
  <c r="L11" i="60"/>
  <c r="M11" i="60" s="1"/>
  <c r="N13" i="47"/>
  <c r="N14" i="60" s="1"/>
  <c r="O13" i="47"/>
  <c r="O14" i="60" s="1"/>
  <c r="P13" i="47"/>
  <c r="P14" i="60" s="1"/>
  <c r="L12" i="47"/>
  <c r="G12" i="47"/>
  <c r="G11" i="47"/>
  <c r="L12" i="60"/>
  <c r="D12" i="162"/>
  <c r="F12" i="162"/>
  <c r="H12" i="162"/>
  <c r="J12" i="162"/>
  <c r="E13" i="163"/>
  <c r="I13" i="163"/>
  <c r="D14" i="174"/>
  <c r="E14" i="174"/>
  <c r="F14" i="174"/>
  <c r="G14" i="174"/>
  <c r="H14" i="174"/>
  <c r="I14" i="174"/>
  <c r="J14" i="174"/>
  <c r="K14" i="174"/>
  <c r="L14" i="174"/>
  <c r="M14" i="174"/>
  <c r="C14" i="174"/>
  <c r="D14" i="101"/>
  <c r="E14" i="101"/>
  <c r="F14" i="101"/>
  <c r="G14" i="101"/>
  <c r="H14" i="101"/>
  <c r="I14" i="101"/>
  <c r="J14" i="101"/>
  <c r="K14" i="101"/>
  <c r="L14" i="101"/>
  <c r="M14" i="101"/>
  <c r="N14" i="101"/>
  <c r="O14" i="101"/>
  <c r="P14" i="101"/>
  <c r="C14" i="101"/>
  <c r="E10" i="141"/>
  <c r="E11" i="141" s="1"/>
  <c r="E12" i="141" s="1"/>
  <c r="J11" i="177"/>
  <c r="I11" i="177"/>
  <c r="G11" i="58"/>
  <c r="G13" i="58" s="1"/>
  <c r="M13" i="58" s="1"/>
  <c r="C11" i="1"/>
  <c r="G11" i="1" s="1"/>
  <c r="G13" i="1" s="1"/>
  <c r="H11" i="100"/>
  <c r="C26" i="14"/>
  <c r="F17" i="96"/>
  <c r="C17" i="96"/>
  <c r="C14" i="4"/>
  <c r="D13" i="161"/>
  <c r="C11" i="168"/>
  <c r="K21" i="102"/>
  <c r="E23" i="102"/>
  <c r="F23" i="102"/>
  <c r="H23" i="102"/>
  <c r="I23" i="102"/>
  <c r="J23" i="102"/>
  <c r="D23" i="102"/>
  <c r="J16" i="102"/>
  <c r="J24" i="102" s="1"/>
  <c r="I16" i="102"/>
  <c r="H16" i="102"/>
  <c r="F16" i="102"/>
  <c r="F24" i="102"/>
  <c r="E16" i="102"/>
  <c r="E24" i="102"/>
  <c r="D16" i="102"/>
  <c r="D24" i="102"/>
  <c r="D13" i="178"/>
  <c r="E13" i="178"/>
  <c r="F13" i="178"/>
  <c r="K13" i="178"/>
  <c r="L13" i="178"/>
  <c r="M13" i="178"/>
  <c r="N13" i="178"/>
  <c r="O13" i="178"/>
  <c r="P13" i="178"/>
  <c r="Q13" i="178"/>
  <c r="R13" i="178"/>
  <c r="I11" i="178"/>
  <c r="J11" i="178" s="1"/>
  <c r="T11" i="177"/>
  <c r="D13" i="177"/>
  <c r="E13" i="177"/>
  <c r="F13" i="177"/>
  <c r="G13" i="177"/>
  <c r="K13" i="177"/>
  <c r="L13" i="177"/>
  <c r="M13" i="177"/>
  <c r="N13" i="177"/>
  <c r="O13" i="177"/>
  <c r="P13" i="177"/>
  <c r="Q13" i="177"/>
  <c r="R13" i="177"/>
  <c r="J12" i="177"/>
  <c r="T12" i="177" s="1"/>
  <c r="I12" i="177"/>
  <c r="I13" i="177" s="1"/>
  <c r="G12" i="27"/>
  <c r="G13" i="27"/>
  <c r="H13" i="27" s="1"/>
  <c r="G15" i="27"/>
  <c r="G16" i="27"/>
  <c r="H16" i="27" s="1"/>
  <c r="G17" i="27"/>
  <c r="H17" i="27"/>
  <c r="G18" i="27"/>
  <c r="H18" i="27"/>
  <c r="G19" i="27"/>
  <c r="G20" i="27"/>
  <c r="G21" i="27"/>
  <c r="G22" i="27"/>
  <c r="H22" i="27" s="1"/>
  <c r="G11" i="27"/>
  <c r="G23" i="27" s="1"/>
  <c r="H21" i="27"/>
  <c r="H20" i="27"/>
  <c r="H19" i="27"/>
  <c r="H15" i="27"/>
  <c r="H14" i="27"/>
  <c r="H12" i="27"/>
  <c r="D23" i="27"/>
  <c r="E23" i="27"/>
  <c r="F23" i="27"/>
  <c r="I23" i="27"/>
  <c r="J23" i="27"/>
  <c r="C23" i="27"/>
  <c r="H13" i="183"/>
  <c r="K13" i="183"/>
  <c r="L13" i="183"/>
  <c r="M13" i="183"/>
  <c r="N13" i="183"/>
  <c r="O13" i="183"/>
  <c r="P13" i="183"/>
  <c r="Q13" i="183"/>
  <c r="R13" i="183"/>
  <c r="J11" i="183"/>
  <c r="F11" i="183"/>
  <c r="G11" i="184"/>
  <c r="G25" i="14"/>
  <c r="G16" i="14"/>
  <c r="G26" i="14" s="1"/>
  <c r="G13" i="114"/>
  <c r="E13" i="75"/>
  <c r="E14" i="7"/>
  <c r="E21" i="99"/>
  <c r="F21" i="99"/>
  <c r="F27" i="99" s="1"/>
  <c r="G21" i="99"/>
  <c r="H21" i="99"/>
  <c r="H27" i="99" s="1"/>
  <c r="I21" i="99"/>
  <c r="J21" i="99"/>
  <c r="J27" i="99" s="1"/>
  <c r="K21" i="99"/>
  <c r="L21" i="99"/>
  <c r="M21" i="99"/>
  <c r="N21" i="99"/>
  <c r="N27" i="99" s="1"/>
  <c r="P21" i="99"/>
  <c r="Q21" i="99"/>
  <c r="R21" i="99"/>
  <c r="S21" i="99"/>
  <c r="T21" i="99"/>
  <c r="U21" i="99"/>
  <c r="V21" i="99"/>
  <c r="W21" i="99"/>
  <c r="H24" i="102"/>
  <c r="I24" i="102"/>
  <c r="E28" i="164"/>
  <c r="E27" i="99"/>
  <c r="G27" i="99"/>
  <c r="I27" i="99"/>
  <c r="K27" i="99"/>
  <c r="M27" i="99"/>
  <c r="O27" i="99"/>
  <c r="P27" i="99"/>
  <c r="Q27" i="99"/>
  <c r="R27" i="99"/>
  <c r="S27" i="99"/>
  <c r="T27" i="99"/>
  <c r="U27" i="99"/>
  <c r="V27" i="99"/>
  <c r="W27" i="99"/>
  <c r="D21" i="99"/>
  <c r="D27" i="99"/>
  <c r="L27" i="99"/>
  <c r="C24" i="96"/>
  <c r="D24" i="96"/>
  <c r="E24" i="96"/>
  <c r="G24" i="96"/>
  <c r="H24" i="96"/>
  <c r="I24" i="96"/>
  <c r="K24" i="96"/>
  <c r="L24" i="96"/>
  <c r="M24" i="96"/>
  <c r="C21" i="96"/>
  <c r="D21" i="96"/>
  <c r="E21" i="96"/>
  <c r="G21" i="96"/>
  <c r="H21" i="96"/>
  <c r="I21" i="96"/>
  <c r="K21" i="96"/>
  <c r="L21" i="96"/>
  <c r="M21" i="96"/>
  <c r="H13" i="162"/>
  <c r="D13" i="162"/>
  <c r="D12" i="161"/>
  <c r="S12" i="161"/>
  <c r="H12" i="161"/>
  <c r="E13" i="84"/>
  <c r="G12" i="184"/>
  <c r="F12" i="183"/>
  <c r="H12" i="103"/>
  <c r="K22" i="102"/>
  <c r="G22" i="102"/>
  <c r="K20" i="102"/>
  <c r="G20" i="102"/>
  <c r="K19" i="102"/>
  <c r="G19" i="102"/>
  <c r="G23" i="102" s="1"/>
  <c r="K18" i="102"/>
  <c r="K15" i="102"/>
  <c r="G15" i="102"/>
  <c r="K14" i="102"/>
  <c r="K13" i="102"/>
  <c r="G13" i="102"/>
  <c r="K12" i="102"/>
  <c r="K16" i="102" s="1"/>
  <c r="K11" i="102"/>
  <c r="G11" i="102"/>
  <c r="G16" i="102" s="1"/>
  <c r="E14" i="121"/>
  <c r="F14" i="121"/>
  <c r="G14" i="121"/>
  <c r="H14" i="121"/>
  <c r="I14" i="121"/>
  <c r="D14" i="121"/>
  <c r="K23" i="102"/>
  <c r="K24" i="102" s="1"/>
  <c r="S17" i="88"/>
  <c r="K14" i="75"/>
  <c r="E14" i="75"/>
  <c r="E15" i="75" s="1"/>
  <c r="G51" i="56"/>
  <c r="D51" i="56"/>
  <c r="G50" i="56"/>
  <c r="D50" i="56"/>
  <c r="G49" i="56"/>
  <c r="D49" i="56"/>
  <c r="G48" i="56"/>
  <c r="D48" i="56"/>
  <c r="G47" i="56"/>
  <c r="D47" i="56"/>
  <c r="G46" i="56"/>
  <c r="D46" i="56"/>
  <c r="G45" i="56"/>
  <c r="D45" i="56"/>
  <c r="G44" i="56"/>
  <c r="D44" i="56"/>
  <c r="G43" i="56"/>
  <c r="D43" i="56"/>
  <c r="O29" i="56"/>
  <c r="G29" i="56"/>
  <c r="J12" i="56"/>
  <c r="H12" i="56"/>
  <c r="F12" i="56"/>
  <c r="D12" i="56"/>
  <c r="B12" i="56"/>
  <c r="L12" i="56" s="1"/>
  <c r="L11" i="56"/>
  <c r="L10" i="56"/>
  <c r="D11" i="100"/>
  <c r="E11" i="100"/>
  <c r="C11" i="100"/>
  <c r="C14" i="111"/>
  <c r="E14" i="93"/>
  <c r="C14" i="93"/>
  <c r="E14" i="5"/>
  <c r="E14" i="74"/>
  <c r="C12" i="103"/>
  <c r="D12" i="103"/>
  <c r="E12" i="103"/>
  <c r="F12" i="103"/>
  <c r="G12" i="103"/>
  <c r="I12" i="103"/>
  <c r="C14" i="162"/>
  <c r="D14" i="162" s="1"/>
  <c r="E14" i="162"/>
  <c r="G14" i="162"/>
  <c r="H14" i="162"/>
  <c r="I14" i="162"/>
  <c r="K14" i="162"/>
  <c r="L14" i="162"/>
  <c r="M14" i="162"/>
  <c r="N14" i="162"/>
  <c r="O14" i="162"/>
  <c r="P14" i="162"/>
  <c r="Q14" i="162"/>
  <c r="R14" i="162"/>
  <c r="S13" i="162"/>
  <c r="S12" i="162"/>
  <c r="C13" i="178"/>
  <c r="J40" i="178"/>
  <c r="C13" i="177"/>
  <c r="D13" i="104"/>
  <c r="E13" i="104"/>
  <c r="F13" i="104"/>
  <c r="G13" i="104"/>
  <c r="H13" i="104"/>
  <c r="I13" i="104"/>
  <c r="J13" i="104"/>
  <c r="K13" i="104"/>
  <c r="L13" i="104"/>
  <c r="M13" i="104"/>
  <c r="C13" i="104"/>
  <c r="G14" i="93"/>
  <c r="H14" i="93"/>
  <c r="I14" i="93"/>
  <c r="J14" i="93"/>
  <c r="K14" i="93"/>
  <c r="L14" i="93"/>
  <c r="D11" i="133"/>
  <c r="E11" i="133"/>
  <c r="F11" i="133"/>
  <c r="G11" i="133"/>
  <c r="H11" i="133"/>
  <c r="I11" i="133"/>
  <c r="J11" i="133"/>
  <c r="K11" i="133"/>
  <c r="C11" i="133"/>
  <c r="D11" i="132"/>
  <c r="E11" i="132"/>
  <c r="F11" i="132"/>
  <c r="G11" i="132"/>
  <c r="H11" i="132"/>
  <c r="I11" i="132"/>
  <c r="J11" i="132"/>
  <c r="K11" i="132"/>
  <c r="L11" i="132"/>
  <c r="C11" i="132"/>
  <c r="D11" i="124"/>
  <c r="E11" i="124"/>
  <c r="F11" i="124"/>
  <c r="G11" i="124"/>
  <c r="H11" i="124"/>
  <c r="I11" i="124"/>
  <c r="J11" i="124"/>
  <c r="K11" i="124"/>
  <c r="L11" i="124"/>
  <c r="M11" i="124"/>
  <c r="N11" i="124"/>
  <c r="C11" i="124"/>
  <c r="D11" i="142"/>
  <c r="E11" i="142"/>
  <c r="F11" i="142"/>
  <c r="G11" i="142"/>
  <c r="C11" i="142"/>
  <c r="D15" i="138"/>
  <c r="E15" i="138"/>
  <c r="C15" i="138"/>
  <c r="D25" i="14"/>
  <c r="D26" i="14" s="1"/>
  <c r="E25" i="14"/>
  <c r="E26" i="14" s="1"/>
  <c r="F25" i="14"/>
  <c r="F16" i="14"/>
  <c r="C25" i="14"/>
  <c r="D16" i="14"/>
  <c r="D14" i="13"/>
  <c r="E14" i="13"/>
  <c r="G14" i="13"/>
  <c r="C14" i="13"/>
  <c r="P14" i="114"/>
  <c r="M14" i="114"/>
  <c r="M15" i="114" s="1"/>
  <c r="G14" i="114"/>
  <c r="E15" i="114"/>
  <c r="F15" i="114"/>
  <c r="R17" i="88"/>
  <c r="P16" i="88"/>
  <c r="M16" i="88"/>
  <c r="M17" i="88" s="1"/>
  <c r="N16" i="7"/>
  <c r="K15" i="7"/>
  <c r="E15" i="7"/>
  <c r="K15" i="86"/>
  <c r="G14" i="74"/>
  <c r="G14" i="5"/>
  <c r="D14" i="111"/>
  <c r="G14" i="111"/>
  <c r="F14" i="111"/>
  <c r="F14" i="4"/>
  <c r="D13" i="47"/>
  <c r="D14" i="60" s="1"/>
  <c r="E13" i="47"/>
  <c r="E14" i="60" s="1"/>
  <c r="F13" i="47"/>
  <c r="F14" i="60" s="1"/>
  <c r="F15" i="60" s="1"/>
  <c r="H13" i="47"/>
  <c r="H14" i="60" s="1"/>
  <c r="I13" i="47"/>
  <c r="I14" i="60" s="1"/>
  <c r="J13" i="47"/>
  <c r="J14" i="60" s="1"/>
  <c r="K13" i="47"/>
  <c r="K14" i="60" s="1"/>
  <c r="K15" i="60" s="1"/>
  <c r="C13" i="47"/>
  <c r="C14" i="60" s="1"/>
  <c r="G13" i="47"/>
  <c r="G14" i="60" s="1"/>
  <c r="O16" i="7"/>
  <c r="N13" i="60"/>
  <c r="G12" i="60"/>
  <c r="L12" i="59"/>
  <c r="G12" i="59"/>
  <c r="M12" i="59" s="1"/>
  <c r="L12" i="58"/>
  <c r="G12" i="58"/>
  <c r="M12" i="58"/>
  <c r="D13" i="1"/>
  <c r="E13" i="1"/>
  <c r="F13" i="1"/>
  <c r="H13" i="1"/>
  <c r="I13" i="1"/>
  <c r="J13" i="1"/>
  <c r="K13" i="1"/>
  <c r="L12" i="1"/>
  <c r="L13" i="1" s="1"/>
  <c r="G12" i="1"/>
  <c r="F10" i="100"/>
  <c r="F9" i="100"/>
  <c r="G11" i="100"/>
  <c r="D26" i="96"/>
  <c r="D27" i="96" s="1"/>
  <c r="D28" i="96" s="1"/>
  <c r="E26" i="96"/>
  <c r="E27" i="96" s="1"/>
  <c r="E28" i="96" s="1"/>
  <c r="F26" i="96"/>
  <c r="G26" i="96"/>
  <c r="H26" i="96"/>
  <c r="I26" i="96"/>
  <c r="K26" i="96"/>
  <c r="L26" i="96"/>
  <c r="M26" i="96"/>
  <c r="M27" i="96" s="1"/>
  <c r="M28" i="96" s="1"/>
  <c r="C26" i="96"/>
  <c r="D25" i="96"/>
  <c r="E25" i="96"/>
  <c r="G25" i="96"/>
  <c r="G27" i="96" s="1"/>
  <c r="G28" i="96" s="1"/>
  <c r="H25" i="96"/>
  <c r="I25" i="96"/>
  <c r="K25" i="96"/>
  <c r="L25" i="96"/>
  <c r="M25" i="96"/>
  <c r="S25" i="96"/>
  <c r="O23" i="96"/>
  <c r="O20" i="96"/>
  <c r="S20" i="96" s="1"/>
  <c r="T25" i="96"/>
  <c r="U25" i="96"/>
  <c r="U27" i="96" s="1"/>
  <c r="U28" i="96" s="1"/>
  <c r="C25" i="96"/>
  <c r="Q23" i="96"/>
  <c r="Q20" i="96"/>
  <c r="U21" i="96"/>
  <c r="P23" i="96"/>
  <c r="R23" i="96" s="1"/>
  <c r="P20" i="96"/>
  <c r="T20" i="96" s="1"/>
  <c r="N23" i="96"/>
  <c r="N20" i="96"/>
  <c r="J23" i="96"/>
  <c r="J20" i="96"/>
  <c r="J21" i="96" s="1"/>
  <c r="E14" i="117"/>
  <c r="F14" i="117"/>
  <c r="G14" i="117"/>
  <c r="H14" i="117"/>
  <c r="I14" i="117"/>
  <c r="K14" i="117"/>
  <c r="F11" i="141"/>
  <c r="G11" i="141"/>
  <c r="O13" i="60"/>
  <c r="P13" i="60"/>
  <c r="H13" i="60"/>
  <c r="F14" i="66"/>
  <c r="C14" i="66"/>
  <c r="D14" i="66"/>
  <c r="E14" i="66"/>
  <c r="D14" i="93"/>
  <c r="F14" i="93"/>
  <c r="G14" i="4"/>
  <c r="H13" i="58"/>
  <c r="C13" i="58"/>
  <c r="L13" i="58"/>
  <c r="D14" i="4"/>
  <c r="J13" i="162"/>
  <c r="J14" i="162" s="1"/>
  <c r="F13" i="162"/>
  <c r="H13" i="161"/>
  <c r="K12" i="163"/>
  <c r="K13" i="163" s="1"/>
  <c r="G13" i="163"/>
  <c r="C13" i="163"/>
  <c r="L15" i="75"/>
  <c r="M15" i="75"/>
  <c r="N15" i="75"/>
  <c r="K15" i="75"/>
  <c r="M16" i="7"/>
  <c r="H25" i="14"/>
  <c r="H16" i="14"/>
  <c r="V15" i="114"/>
  <c r="V18" i="88" s="1"/>
  <c r="V19" i="88" s="1"/>
  <c r="U15" i="114"/>
  <c r="U18" i="88" s="1"/>
  <c r="U19" i="88" s="1"/>
  <c r="N17" i="88"/>
  <c r="V17" i="88"/>
  <c r="U17" i="88"/>
  <c r="D17" i="88"/>
  <c r="L16" i="7"/>
  <c r="C16" i="7"/>
  <c r="F14" i="74"/>
  <c r="H15" i="86"/>
  <c r="F15" i="86"/>
  <c r="C14" i="5"/>
  <c r="F14" i="5"/>
  <c r="D11" i="141"/>
  <c r="V19" i="96"/>
  <c r="V22" i="96"/>
  <c r="D13" i="163"/>
  <c r="F13" i="163"/>
  <c r="H13" i="163"/>
  <c r="J13" i="163"/>
  <c r="L13" i="163"/>
  <c r="C14" i="161"/>
  <c r="D16" i="7"/>
  <c r="E14" i="26"/>
  <c r="G14" i="26"/>
  <c r="H14" i="26"/>
  <c r="I14" i="26"/>
  <c r="J14" i="26"/>
  <c r="K14" i="26"/>
  <c r="F14" i="26"/>
  <c r="D15" i="114"/>
  <c r="D18" i="88" s="1"/>
  <c r="C15" i="114"/>
  <c r="C18" i="88" s="1"/>
  <c r="H15" i="114"/>
  <c r="I15" i="114"/>
  <c r="J15" i="114"/>
  <c r="K15" i="114"/>
  <c r="L15" i="114"/>
  <c r="N15" i="114"/>
  <c r="O15" i="114"/>
  <c r="O17" i="88"/>
  <c r="H17" i="88"/>
  <c r="I17" i="88"/>
  <c r="J17" i="88"/>
  <c r="K17" i="88"/>
  <c r="L17" i="88"/>
  <c r="T17" i="88"/>
  <c r="T19" i="88" s="1"/>
  <c r="C17" i="88"/>
  <c r="D15" i="75"/>
  <c r="C15" i="75"/>
  <c r="I15" i="75"/>
  <c r="J15" i="75"/>
  <c r="F15" i="75"/>
  <c r="G15" i="75"/>
  <c r="H15" i="75"/>
  <c r="J16" i="7"/>
  <c r="I16" i="7"/>
  <c r="E17" i="88"/>
  <c r="F17" i="88"/>
  <c r="K16" i="7"/>
  <c r="C15" i="86"/>
  <c r="L15" i="86"/>
  <c r="E15" i="86"/>
  <c r="J15" i="86"/>
  <c r="D15" i="86"/>
  <c r="C14" i="74"/>
  <c r="D14" i="5"/>
  <c r="H14" i="5"/>
  <c r="I14" i="5"/>
  <c r="J14" i="5"/>
  <c r="K14" i="5"/>
  <c r="L14" i="5"/>
  <c r="K13" i="60"/>
  <c r="J13" i="60"/>
  <c r="I13" i="60"/>
  <c r="L13" i="60"/>
  <c r="F13" i="60"/>
  <c r="E13" i="60"/>
  <c r="D13" i="60"/>
  <c r="C13" i="60"/>
  <c r="G13" i="60" s="1"/>
  <c r="M13" i="59"/>
  <c r="D13" i="59"/>
  <c r="E13" i="59"/>
  <c r="F13" i="59"/>
  <c r="I13" i="59"/>
  <c r="J13" i="59"/>
  <c r="K13" i="59"/>
  <c r="Q19" i="96"/>
  <c r="Q21" i="96" s="1"/>
  <c r="Q22" i="96"/>
  <c r="O19" i="96"/>
  <c r="O22" i="96"/>
  <c r="O24" i="96" s="1"/>
  <c r="N19" i="96"/>
  <c r="N22" i="96"/>
  <c r="N24" i="96" s="1"/>
  <c r="J19" i="96"/>
  <c r="J22" i="96"/>
  <c r="R22" i="96" s="1"/>
  <c r="F19" i="96"/>
  <c r="F21" i="96" s="1"/>
  <c r="F22" i="96"/>
  <c r="F24" i="96"/>
  <c r="I15" i="86"/>
  <c r="G15" i="86"/>
  <c r="C11" i="141"/>
  <c r="F14" i="162"/>
  <c r="G13" i="178"/>
  <c r="I12" i="178"/>
  <c r="J12" i="178" s="1"/>
  <c r="T12" i="178" s="1"/>
  <c r="K27" i="96"/>
  <c r="K28" i="96" s="1"/>
  <c r="M12" i="1"/>
  <c r="M13" i="1" s="1"/>
  <c r="O26" i="96"/>
  <c r="R19" i="96"/>
  <c r="F25" i="96"/>
  <c r="F27" i="96" s="1"/>
  <c r="F28" i="96" s="1"/>
  <c r="Q24" i="96"/>
  <c r="H27" i="96"/>
  <c r="H28" i="96" s="1"/>
  <c r="N26" i="96"/>
  <c r="I27" i="96"/>
  <c r="I28" i="96" s="1"/>
  <c r="J26" i="96"/>
  <c r="P26" i="96"/>
  <c r="C27" i="96"/>
  <c r="C28" i="96" s="1"/>
  <c r="L27" i="96"/>
  <c r="L28" i="96" s="1"/>
  <c r="N25" i="96"/>
  <c r="N27" i="96" s="1"/>
  <c r="N28" i="96" s="1"/>
  <c r="T23" i="96"/>
  <c r="T24" i="96" s="1"/>
  <c r="V25" i="96"/>
  <c r="Q26" i="96"/>
  <c r="S23" i="96"/>
  <c r="Q25" i="96"/>
  <c r="Q27" i="96" s="1"/>
  <c r="Q28" i="96" s="1"/>
  <c r="N21" i="96"/>
  <c r="U26" i="96"/>
  <c r="P15" i="114"/>
  <c r="P17" i="88"/>
  <c r="P19" i="96"/>
  <c r="P21" i="96"/>
  <c r="S24" i="96"/>
  <c r="P22" i="96"/>
  <c r="P24" i="96"/>
  <c r="P25" i="96"/>
  <c r="P27" i="96" s="1"/>
  <c r="P28" i="96" s="1"/>
  <c r="F11" i="100" l="1"/>
  <c r="C13" i="1"/>
  <c r="J13" i="183"/>
  <c r="S11" i="183"/>
  <c r="F13" i="183"/>
  <c r="D19" i="88"/>
  <c r="C19" i="88"/>
  <c r="V12" i="162"/>
  <c r="S14" i="162"/>
  <c r="T13" i="177"/>
  <c r="H26" i="14"/>
  <c r="Q11" i="47"/>
  <c r="M13" i="47"/>
  <c r="M14" i="60" s="1"/>
  <c r="T21" i="96"/>
  <c r="T26" i="96"/>
  <c r="T27" i="96" s="1"/>
  <c r="T28" i="96" s="1"/>
  <c r="R25" i="96"/>
  <c r="R24" i="96"/>
  <c r="G24" i="102"/>
  <c r="Q11" i="60"/>
  <c r="M13" i="60"/>
  <c r="M15" i="60" s="1"/>
  <c r="S21" i="96"/>
  <c r="V20" i="96"/>
  <c r="V21" i="96" s="1"/>
  <c r="S26" i="96"/>
  <c r="S27" i="96" s="1"/>
  <c r="S28" i="96" s="1"/>
  <c r="T11" i="178"/>
  <c r="T13" i="178" s="1"/>
  <c r="J13" i="178"/>
  <c r="T12" i="161"/>
  <c r="V23" i="96"/>
  <c r="I13" i="178"/>
  <c r="J25" i="96"/>
  <c r="J27" i="96" s="1"/>
  <c r="J28" i="96" s="1"/>
  <c r="V13" i="162"/>
  <c r="G15" i="60"/>
  <c r="J15" i="60"/>
  <c r="E15" i="60"/>
  <c r="F26" i="14"/>
  <c r="H11" i="27"/>
  <c r="H23" i="27" s="1"/>
  <c r="P15" i="60"/>
  <c r="Q14" i="7"/>
  <c r="Q16" i="7" s="1"/>
  <c r="O25" i="96"/>
  <c r="O27" i="96" s="1"/>
  <c r="O28" i="96" s="1"/>
  <c r="O21" i="96"/>
  <c r="R20" i="96"/>
  <c r="R21" i="96" s="1"/>
  <c r="L13" i="47"/>
  <c r="L14" i="60" s="1"/>
  <c r="S14" i="60" s="1"/>
  <c r="I15" i="60"/>
  <c r="D15" i="60"/>
  <c r="E16" i="7"/>
  <c r="G17" i="88"/>
  <c r="J13" i="177"/>
  <c r="O15" i="60"/>
  <c r="J24" i="96"/>
  <c r="D12" i="141"/>
  <c r="C15" i="60"/>
  <c r="H15" i="60"/>
  <c r="G15" i="114"/>
  <c r="N15" i="60"/>
  <c r="P16" i="7"/>
  <c r="Q17" i="88"/>
  <c r="Q13" i="60" l="1"/>
  <c r="H12" i="4"/>
  <c r="L15" i="60"/>
  <c r="V26" i="96"/>
  <c r="V27" i="96" s="1"/>
  <c r="V28" i="96" s="1"/>
  <c r="V24" i="96"/>
  <c r="R26" i="96"/>
  <c r="R27" i="96"/>
  <c r="R28" i="96" s="1"/>
  <c r="H12" i="111"/>
  <c r="Q13" i="47"/>
  <c r="Q14" i="60" s="1"/>
  <c r="J12" i="111" l="1"/>
  <c r="J14" i="111" s="1"/>
  <c r="H14" i="111"/>
  <c r="L16" i="60"/>
  <c r="S15" i="60"/>
  <c r="J12" i="4"/>
  <c r="J14" i="4" s="1"/>
  <c r="H14" i="4"/>
  <c r="H16" i="4" s="1"/>
  <c r="Q15" i="60"/>
  <c r="L14" i="4" l="1"/>
  <c r="J16" i="4"/>
  <c r="L16" i="4" l="1"/>
  <c r="J17" i="4"/>
</calcChain>
</file>

<file path=xl/sharedStrings.xml><?xml version="1.0" encoding="utf-8"?>
<sst xmlns="http://schemas.openxmlformats.org/spreadsheetml/2006/main" count="2616" uniqueCount="1115">
  <si>
    <t>[Mid-Day Meal Scheme]</t>
  </si>
  <si>
    <t>State:</t>
  </si>
  <si>
    <t>S.No.</t>
  </si>
  <si>
    <t>No. of  Institutions</t>
  </si>
  <si>
    <t xml:space="preserve">(Govt+LB)Schools </t>
  </si>
  <si>
    <t>GA Schools</t>
  </si>
  <si>
    <t>Govt: Government Schools</t>
  </si>
  <si>
    <t>LB: Local Body Schools</t>
  </si>
  <si>
    <t>GA: Govt Aided Schools</t>
  </si>
  <si>
    <t xml:space="preserve"> </t>
  </si>
  <si>
    <t>Date:_________</t>
  </si>
  <si>
    <t>(Signature)</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</si>
  <si>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</si>
  <si>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</si>
  <si>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</si>
  <si>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</si>
  <si>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</si>
  <si>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</si>
  <si>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</si>
  <si>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</si>
  <si>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</si>
  <si>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</si>
  <si>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</si>
  <si>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</si>
  <si>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</si>
  <si>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</si>
  <si>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</si>
  <si>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</si>
  <si>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</si>
  <si>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</si>
  <si>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</si>
  <si>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</si>
  <si>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</si>
  <si>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</si>
  <si>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</si>
  <si>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</si>
  <si>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</si>
  <si>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</si>
  <si>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</si>
  <si>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</si>
  <si>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</si>
  <si>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</si>
  <si>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</si>
  <si>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</si>
  <si>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</si>
  <si>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</si>
  <si>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</si>
  <si>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</si>
  <si>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</si>
  <si>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</si>
  <si>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</si>
  <si>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</si>
  <si>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</si>
  <si>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</si>
  <si>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</si>
  <si>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</si>
  <si>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</si>
  <si>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</si>
  <si>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</si>
  <si>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</si>
  <si>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</si>
  <si>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</si>
  <si>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</si>
  <si>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</si>
  <si>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</si>
  <si>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</si>
  <si>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</si>
  <si>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</si>
  <si>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</si>
  <si>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</si>
  <si>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</si>
  <si>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</si>
  <si>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</si>
  <si>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</si>
  <si>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</si>
  <si>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</si>
  <si>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Table: AT-17</t>
  </si>
  <si>
    <t>Table: AT-3A</t>
  </si>
  <si>
    <t>Table: AT-3B</t>
  </si>
  <si>
    <t xml:space="preserve">Total </t>
  </si>
  <si>
    <t>Table: AT-7A</t>
  </si>
  <si>
    <t xml:space="preserve">Total Cooking cost expenditure                   </t>
  </si>
  <si>
    <t>Govt.</t>
  </si>
  <si>
    <t>No. of Cooks cum helper</t>
  </si>
  <si>
    <t>Govt. aided</t>
  </si>
  <si>
    <t>Local body</t>
  </si>
  <si>
    <t>Table: AT-18</t>
  </si>
  <si>
    <t>Madarsas/ Maqtab</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</si>
  <si>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</si>
  <si>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</si>
  <si>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</si>
  <si>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</si>
  <si>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</si>
  <si>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</si>
  <si>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</si>
  <si>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</si>
  <si>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</si>
  <si>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</si>
  <si>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</si>
  <si>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</si>
  <si>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</si>
  <si>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</si>
  <si>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</si>
  <si>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</si>
  <si>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</si>
  <si>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</si>
  <si>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</si>
  <si>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</si>
  <si>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</si>
  <si>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</si>
  <si>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</si>
  <si>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</si>
  <si>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</si>
  <si>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</si>
  <si>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</si>
  <si>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</si>
  <si>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Diff. Between (7) -(12)</t>
  </si>
  <si>
    <t>Reasons for difference in col. 13</t>
  </si>
  <si>
    <t>Physical           [col. 3-col.5-col.7]</t>
  </si>
  <si>
    <t>Financial ( Rs. in lakh)                                       [col. 4-col.6-col.8]</t>
  </si>
  <si>
    <t xml:space="preserve">Unit Cost </t>
  </si>
  <si>
    <t>(Rs. In lakhs)</t>
  </si>
  <si>
    <t>No. of Institutions assigned to</t>
  </si>
  <si>
    <t>Govt. (Col.3-7-11)</t>
  </si>
  <si>
    <t>Govt. aided (col.4-8-12)</t>
  </si>
  <si>
    <t>Local body (col.5-9-13)</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</si>
  <si>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</si>
  <si>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</si>
  <si>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</si>
  <si>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</si>
  <si>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</si>
  <si>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</si>
  <si>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</si>
  <si>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</si>
  <si>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</si>
  <si>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</si>
  <si>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</si>
  <si>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</si>
  <si>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</si>
  <si>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</si>
  <si>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</si>
  <si>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</si>
  <si>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</si>
  <si>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</si>
  <si>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</si>
  <si>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1. Cooks- cum- helpers engaged under Mid Day Meal Scheme</t>
  </si>
  <si>
    <t>For Central Share</t>
  </si>
  <si>
    <t>For State Share</t>
  </si>
  <si>
    <t>Central Share</t>
  </si>
  <si>
    <t>Date on which Block / Gram Panchyat / School / Cooking Agency received funds</t>
  </si>
  <si>
    <t>Directorate / Authority</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</si>
  <si>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</si>
  <si>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</si>
  <si>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</si>
  <si>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</si>
  <si>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</si>
  <si>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</si>
  <si>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</si>
  <si>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</si>
  <si>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</si>
  <si>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</si>
  <si>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</si>
  <si>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</si>
  <si>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</si>
  <si>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</si>
  <si>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</si>
  <si>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</si>
  <si>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</si>
  <si>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</si>
  <si>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</si>
  <si>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</si>
  <si>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</si>
  <si>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</si>
  <si>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</si>
  <si>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</si>
  <si>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</si>
  <si>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</si>
  <si>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</si>
  <si>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</si>
  <si>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</si>
  <si>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</si>
  <si>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</si>
  <si>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</si>
  <si>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</si>
  <si>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</si>
  <si>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</si>
  <si>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</si>
  <si>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</si>
  <si>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</si>
  <si>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</si>
  <si>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</si>
  <si>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</si>
  <si>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</si>
  <si>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</si>
  <si>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</si>
  <si>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</si>
  <si>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</si>
  <si>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Central             (col6+9-12)</t>
  </si>
  <si>
    <t>Central Share(8+11-14)</t>
  </si>
  <si>
    <t>Recurring Assistance</t>
  </si>
  <si>
    <t>Non-Recurring Assistance</t>
  </si>
  <si>
    <t>Payment of Pending Bills of previous year</t>
  </si>
  <si>
    <t xml:space="preserve">Amount  </t>
  </si>
  <si>
    <t>Academic Calendar (No. of Days)</t>
  </si>
  <si>
    <t>Total No. of schools excluding newly opened school</t>
  </si>
  <si>
    <t>No. of Schools not having Kitchen-cum-store</t>
  </si>
  <si>
    <t>No. of children enrolled</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</si>
  <si>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</si>
  <si>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</si>
  <si>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</si>
  <si>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</si>
  <si>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</si>
  <si>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</si>
  <si>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</si>
  <si>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</si>
  <si>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</si>
  <si>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</si>
  <si>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</si>
  <si>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</si>
  <si>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</si>
  <si>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</si>
  <si>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</si>
  <si>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</si>
  <si>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</si>
  <si>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</si>
  <si>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</si>
  <si>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</si>
  <si>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</si>
  <si>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</si>
  <si>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</si>
  <si>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</si>
  <si>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</si>
  <si>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</si>
  <si>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</si>
  <si>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</si>
  <si>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</si>
  <si>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</si>
  <si>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</si>
  <si>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</si>
  <si>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</si>
  <si>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</si>
  <si>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</si>
  <si>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Sl. </t>
  </si>
  <si>
    <t>Designation</t>
  </si>
  <si>
    <t>District Level</t>
  </si>
  <si>
    <t>Block Level</t>
  </si>
  <si>
    <t>9</t>
  </si>
  <si>
    <t>10</t>
  </si>
  <si>
    <t>11</t>
  </si>
  <si>
    <t>Regular Employee</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</si>
  <si>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</si>
  <si>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</si>
  <si>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</si>
  <si>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</si>
  <si>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</si>
  <si>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</si>
  <si>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</si>
  <si>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</si>
  <si>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</si>
  <si>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</si>
  <si>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</si>
  <si>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</si>
  <si>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</si>
  <si>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</si>
  <si>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</si>
  <si>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</si>
  <si>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</si>
  <si>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</si>
  <si>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</si>
  <si>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</si>
  <si>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</si>
  <si>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</si>
  <si>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</si>
  <si>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</si>
  <si>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</si>
  <si>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</si>
  <si>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</si>
  <si>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</si>
  <si>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</si>
  <si>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</si>
  <si>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</si>
  <si>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</si>
  <si>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</si>
  <si>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</si>
  <si>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</si>
  <si>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</si>
  <si>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</si>
  <si>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</si>
  <si>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</si>
  <si>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</si>
  <si>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</si>
  <si>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</si>
  <si>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</si>
  <si>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</si>
  <si>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</si>
  <si>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</si>
  <si>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</si>
  <si>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</si>
  <si>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</si>
  <si>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</si>
  <si>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</si>
  <si>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</si>
  <si>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</si>
  <si>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</si>
  <si>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</si>
  <si>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</si>
  <si>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</si>
  <si>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</si>
  <si>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</si>
  <si>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</si>
  <si>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</si>
  <si>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</si>
  <si>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</si>
  <si>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</si>
  <si>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</si>
  <si>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</si>
  <si>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</si>
  <si>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</si>
  <si>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</si>
  <si>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</si>
  <si>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</si>
  <si>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</si>
  <si>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</si>
  <si>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(col.9+10-11)                         </t>
  </si>
  <si>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</si>
  <si>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</si>
  <si>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</si>
  <si>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</si>
  <si>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</si>
  <si>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</si>
  <si>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</si>
  <si>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</si>
  <si>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</si>
  <si>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</si>
  <si>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</si>
  <si>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</si>
  <si>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</si>
  <si>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</si>
  <si>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</si>
  <si>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</si>
  <si>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</si>
  <si>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</si>
  <si>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</si>
  <si>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</si>
  <si>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</si>
  <si>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</si>
  <si>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</si>
  <si>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</si>
  <si>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</si>
  <si>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</si>
  <si>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</si>
  <si>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</si>
  <si>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</si>
  <si>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</si>
  <si>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</si>
  <si>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</si>
  <si>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</si>
  <si>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</si>
  <si>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</si>
  <si>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</si>
  <si>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</si>
  <si>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</si>
  <si>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</si>
  <si>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</si>
  <si>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</si>
  <si>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</si>
  <si>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</si>
  <si>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</si>
  <si>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</si>
  <si>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</si>
  <si>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</si>
  <si>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</si>
  <si>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</si>
  <si>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</si>
  <si>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</si>
  <si>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</si>
  <si>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</si>
  <si>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</si>
  <si>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</si>
  <si>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</si>
  <si>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</si>
  <si>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</si>
  <si>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</si>
  <si>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</si>
  <si>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</si>
  <si>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</si>
  <si>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</si>
  <si>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</si>
  <si>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</si>
  <si>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</si>
  <si>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</si>
  <si>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</si>
  <si>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</si>
  <si>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</si>
  <si>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</si>
  <si>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</si>
  <si>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</si>
  <si>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</si>
  <si>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</si>
  <si>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</si>
  <si>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</si>
  <si>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</si>
  <si>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</si>
  <si>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</si>
  <si>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</si>
  <si>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</si>
  <si>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</si>
  <si>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</si>
  <si>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</si>
  <si>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</si>
  <si>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</si>
  <si>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</si>
  <si>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</si>
  <si>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</si>
  <si>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</si>
  <si>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</si>
  <si>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</si>
  <si>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</si>
  <si>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</si>
  <si>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</si>
  <si>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</si>
  <si>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</si>
  <si>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</si>
  <si>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</si>
  <si>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</si>
  <si>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</si>
  <si>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</si>
  <si>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</si>
  <si>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</si>
  <si>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</si>
  <si>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</si>
  <si>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</si>
  <si>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</si>
  <si>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</si>
  <si>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</si>
  <si>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</si>
  <si>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</si>
  <si>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</si>
  <si>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</si>
  <si>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</si>
  <si>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</si>
  <si>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</si>
  <si>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</si>
  <si>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</si>
  <si>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</si>
  <si>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</si>
  <si>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</si>
  <si>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</si>
  <si>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</si>
  <si>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</si>
  <si>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</si>
  <si>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</si>
  <si>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</si>
  <si>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</si>
  <si>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</si>
  <si>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</si>
  <si>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</si>
  <si>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</si>
  <si>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</si>
  <si>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</si>
  <si>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</si>
  <si>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</si>
  <si>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</si>
  <si>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</si>
  <si>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</si>
  <si>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</si>
  <si>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</si>
  <si>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</si>
  <si>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</si>
  <si>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</si>
  <si>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</si>
  <si>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</si>
  <si>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</si>
  <si>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</si>
  <si>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</si>
  <si>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</si>
  <si>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</si>
  <si>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</si>
  <si>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</si>
  <si>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</si>
  <si>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</si>
  <si>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</si>
  <si>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</si>
  <si>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</si>
  <si>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</si>
  <si>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</si>
  <si>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</si>
  <si>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</si>
  <si>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</si>
  <si>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</si>
  <si>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</si>
  <si>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</si>
  <si>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</si>
  <si>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</si>
  <si>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</si>
  <si>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</si>
  <si>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</si>
  <si>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</si>
  <si>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</si>
  <si>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</si>
  <si>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</si>
  <si>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</si>
  <si>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</si>
  <si>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</si>
  <si>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</si>
  <si>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</si>
  <si>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</si>
  <si>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</si>
  <si>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</si>
  <si>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</si>
  <si>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</si>
  <si>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</si>
  <si>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</si>
  <si>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</si>
  <si>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</si>
  <si>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</si>
  <si>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</si>
  <si>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</si>
  <si>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</si>
  <si>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</si>
  <si>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</si>
  <si>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</si>
  <si>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</si>
  <si>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</si>
  <si>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</si>
  <si>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</si>
  <si>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</si>
  <si>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</si>
  <si>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</si>
  <si>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</si>
  <si>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</si>
  <si>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</si>
  <si>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</si>
  <si>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</si>
  <si>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</si>
  <si>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</si>
  <si>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</si>
  <si>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</si>
  <si>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</si>
  <si>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</si>
  <si>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</si>
  <si>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</si>
  <si>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</si>
  <si>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</si>
  <si>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</si>
  <si>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</si>
  <si>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</si>
  <si>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</si>
  <si>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</si>
  <si>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</si>
  <si>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</si>
  <si>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</si>
  <si>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</si>
  <si>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</si>
  <si>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</si>
  <si>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</si>
  <si>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</si>
  <si>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</si>
  <si>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</si>
  <si>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</si>
  <si>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</si>
  <si>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</si>
  <si>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</si>
  <si>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</si>
  <si>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</si>
  <si>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</si>
  <si>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</si>
  <si>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</si>
  <si>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</si>
  <si>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</si>
  <si>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</si>
  <si>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</si>
  <si>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</si>
  <si>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</si>
  <si>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</si>
  <si>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</si>
  <si>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</si>
  <si>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</si>
  <si>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</si>
  <si>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</si>
  <si>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</si>
  <si>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</si>
  <si>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</si>
  <si>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</si>
  <si>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</si>
  <si>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</si>
  <si>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</si>
  <si>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</si>
  <si>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</si>
  <si>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</si>
  <si>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</si>
  <si>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</si>
  <si>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</si>
  <si>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</si>
  <si>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</si>
  <si>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</si>
  <si>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</si>
  <si>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</si>
  <si>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</si>
  <si>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</si>
  <si>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</si>
  <si>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</si>
  <si>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</si>
  <si>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</si>
  <si>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</si>
  <si>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</si>
  <si>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</si>
  <si>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</si>
  <si>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</si>
  <si>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</si>
  <si>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</si>
  <si>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</si>
  <si>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Block / Taluka / Mandal</t>
  </si>
  <si>
    <t>Status of Releasing of Funds by the District</t>
  </si>
  <si>
    <t xml:space="preserve">Closing Balance*                 (col.4+5-6)                         </t>
  </si>
  <si>
    <t>*state share includes funds as well as monetary value of the commodities supplied by the State/UT</t>
  </si>
  <si>
    <t>*State</t>
  </si>
  <si>
    <t xml:space="preserve">*State (col.7+10-13) </t>
  </si>
  <si>
    <t>* State</t>
  </si>
  <si>
    <t>* state share includes funds as well as monetary value of the commodities supplied by the State/UT</t>
  </si>
  <si>
    <t>Table - AT - 10 B</t>
  </si>
  <si>
    <t>Block</t>
  </si>
  <si>
    <t>Total No. of Cook-cum-helpers required in drought affected areas, if any</t>
  </si>
  <si>
    <t>Foodgrains</t>
  </si>
  <si>
    <t>Allocation</t>
  </si>
  <si>
    <t>Utilisation</t>
  </si>
  <si>
    <t>Allocation (Centre +State)</t>
  </si>
  <si>
    <t>Utilisation (Centre +State)</t>
  </si>
  <si>
    <t xml:space="preserve">Hon. to cook-cum-helpers </t>
  </si>
  <si>
    <t>Table: AT-32A</t>
  </si>
  <si>
    <t>Table: AT- 32</t>
  </si>
  <si>
    <t>AT - 4 B</t>
  </si>
  <si>
    <t>Information on Aadhaar Enrolment</t>
  </si>
  <si>
    <t xml:space="preserve">AT - 10 E </t>
  </si>
  <si>
    <t>Information on Kitchen Garden</t>
  </si>
  <si>
    <t>AT - 32</t>
  </si>
  <si>
    <t>AT - 32 A</t>
  </si>
  <si>
    <t>Coarse Grains</t>
  </si>
  <si>
    <t>Feb</t>
  </si>
  <si>
    <t>Mar</t>
  </si>
  <si>
    <t>Annual Work Plan and Budget 2019-20</t>
  </si>
  <si>
    <t>During 01.04.18 to 31.03.19</t>
  </si>
  <si>
    <t>Gross Allocation for the  FY 2018-19</t>
  </si>
  <si>
    <t>Opening Balance as on 01.04.18</t>
  </si>
  <si>
    <t>Table: AT-10 A : Details of Meetings at district level during 2018-19</t>
  </si>
  <si>
    <t>2018-19</t>
  </si>
  <si>
    <t>Number of School Working Days (Primary,Classes I-V) for 2019-20</t>
  </si>
  <si>
    <t>State / UT:</t>
  </si>
  <si>
    <t>Requirement of funds for Transportation Assistance</t>
  </si>
  <si>
    <t>Seal</t>
  </si>
  <si>
    <t>Table: AT-27 D</t>
  </si>
  <si>
    <t>Kitchen-cum-store sanctioned during 2006-07 to 2018-19</t>
  </si>
  <si>
    <t>State/UT :</t>
  </si>
  <si>
    <t>Table: AT-28 B</t>
  </si>
  <si>
    <t>Table: AT-28 B: Repair of kitchen cum stores constructed ten years ago</t>
  </si>
  <si>
    <t>No. of Kitchens constructed prior to FY 2008-09</t>
  </si>
  <si>
    <t>No. of Kitchens constructed prior to 2008-09 and require repairs</t>
  </si>
  <si>
    <t>Requirement of funds (Rs in lakh)</t>
  </si>
  <si>
    <t>Centre share</t>
  </si>
  <si>
    <t>State share</t>
  </si>
  <si>
    <t xml:space="preserve">Enrolment range 01-50 </t>
  </si>
  <si>
    <t xml:space="preserve">Enrolment range 51-150 </t>
  </si>
  <si>
    <t xml:space="preserve">Enrolment range 151-250 </t>
  </si>
  <si>
    <t xml:space="preserve">Enrolment range 251 &amp; Above </t>
  </si>
  <si>
    <t>No. of schools</t>
  </si>
  <si>
    <t>requirement of funds (Rs in lakh)</t>
  </si>
  <si>
    <t>Central share</t>
  </si>
  <si>
    <t>Table: AT-29A</t>
  </si>
  <si>
    <t>Repair of kitchen-cum-stores</t>
  </si>
  <si>
    <t>AT - 28 B</t>
  </si>
  <si>
    <t>Repair of kitchen cum stores constructed ten years ago</t>
  </si>
  <si>
    <t>AT- 29 A</t>
  </si>
  <si>
    <t>Flexi fund @ 5% for new interventions</t>
  </si>
  <si>
    <t>Total Funds required (Rs in lakh)</t>
  </si>
  <si>
    <t>PDS rate (Rs per Quintal)</t>
  </si>
  <si>
    <t>Rate  of Transportation Assistance (Rs Per Quintal)</t>
  </si>
  <si>
    <t>No. of children identified with refractive errors</t>
  </si>
  <si>
    <t>No. of children provided with spectacles</t>
  </si>
  <si>
    <t>*This information will be used for computing Performance Grading Index (PGI) also.</t>
  </si>
  <si>
    <t>No. of working days on which MDM served *</t>
  </si>
  <si>
    <t>Average No. of children availed MDM [Col. 8/Col. 9] *</t>
  </si>
  <si>
    <t xml:space="preserve"> Average No. of children availed MDM [Col. 8/Col. 9] *</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</si>
  <si>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</si>
  <si>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</si>
  <si>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</si>
  <si>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</si>
  <si>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</si>
  <si>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</si>
  <si>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</si>
  <si>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</si>
  <si>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</si>
  <si>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</si>
  <si>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on findings of Social Audit Report</t>
  </si>
  <si>
    <t>Kargil</t>
  </si>
  <si>
    <t>Shargole</t>
  </si>
  <si>
    <t>Drass</t>
  </si>
  <si>
    <t>Zanskar</t>
  </si>
  <si>
    <t>s</t>
  </si>
  <si>
    <t>Pulse 1 (Mong)</t>
  </si>
  <si>
    <t>Pulse 3 (Channa)</t>
  </si>
  <si>
    <t>Pulse 2 (Mattar)</t>
  </si>
  <si>
    <t>Pulse 2 (Channa)</t>
  </si>
  <si>
    <t>Pulse 3 (Mattar)</t>
  </si>
  <si>
    <t>District :Kargil</t>
  </si>
  <si>
    <t>Annual Work Plan and Budget 2020-21</t>
  </si>
  <si>
    <t>Table: AT-27 A: Proposal for coverage of children and working days  for 2020-21 (Upper Primary,Classes VI-VIII)</t>
  </si>
  <si>
    <t>Date:04-04-2020</t>
  </si>
  <si>
    <t>Table: AT-27: Proposal for coverage of children and working days  for 2020-21 (Primary Classes, I-V)</t>
  </si>
  <si>
    <t>April,20</t>
  </si>
  <si>
    <t>May,20</t>
  </si>
  <si>
    <t>June,20</t>
  </si>
  <si>
    <t>July,20</t>
  </si>
  <si>
    <t>August,20</t>
  </si>
  <si>
    <t>September,20</t>
  </si>
  <si>
    <t>October,20</t>
  </si>
  <si>
    <t>November,20</t>
  </si>
  <si>
    <t>December,20</t>
  </si>
  <si>
    <t>January,21</t>
  </si>
  <si>
    <t>February,21</t>
  </si>
  <si>
    <t>March,21</t>
  </si>
  <si>
    <t>Table: AT-26A : Number of School Working Days (Upper Primary,Classes VI-VIII) for 2020-21</t>
  </si>
  <si>
    <t>Table: AT-1: GENERAL INFORMATION for 2019-20</t>
  </si>
  <si>
    <t>Table: AT-2 :  Details of  Provisions  in the State Budget 2019-20</t>
  </si>
  <si>
    <t>Table: AT-2A : Releasing of Funds from District  to  Block / School level for 2019-20</t>
  </si>
  <si>
    <t>2019-20</t>
  </si>
  <si>
    <t>Table AT-3: No. of Institutions in the District vis a vis Institutions serving MDM during 2019-20</t>
  </si>
  <si>
    <t>Table: AT-3A: No. of Institutions covered  (Primary, Classes I-V)  during 2019-20</t>
  </si>
  <si>
    <t>Table: AT-3B: No. of Institutions covered (Upper Primary with Primary, Classes I-VIII) during 2019-20</t>
  </si>
  <si>
    <t>Table: AT-3C: No. of Institutions covered (Upper Primary without Primary, Classes VI-VIII) during 2019-20</t>
  </si>
  <si>
    <t>The funds released by the J&amp;K state under  S.No.(2) and (5) has not ben entertained by the Treasuries for wants of transfer  through Ladakh Affiars deptt. and remained unspent.</t>
  </si>
  <si>
    <t>Enrolment (As on 30.09.2019)</t>
  </si>
  <si>
    <t>Table: AT-4: Enrolment vis-à-vis availed for MDM  (Primary,Classes I- V) during 2019-20</t>
  </si>
  <si>
    <t>Table: AT-4A: Enrolment vis-a-vis availed for MDM  (Upper Primary, Classes VI - VIII) 2019-20</t>
  </si>
  <si>
    <t>TotalEnrolment (As on 30.09.2019)</t>
  </si>
  <si>
    <t>Table: AT-5:  PAB-MDM Approval vs. PERFORMANCE (Primary, Classes I - V) during 2019-20</t>
  </si>
  <si>
    <t>MDM-PAB Approval for 2019-20</t>
  </si>
  <si>
    <r>
      <t xml:space="preserve">No. of working days </t>
    </r>
    <r>
      <rPr>
        <b/>
        <sz val="8"/>
        <rFont val="Arial"/>
        <family val="2"/>
      </rPr>
      <t xml:space="preserve">(During 01.04.19 to 31.03.20)     </t>
    </r>
    <r>
      <rPr>
        <b/>
        <sz val="10"/>
        <rFont val="Arial"/>
        <family val="2"/>
      </rPr>
      <t xml:space="preserve">             </t>
    </r>
  </si>
  <si>
    <t>Table: AT-5 A:  PAB-MDM Approval vs. PERFORMANCE (Upper Primary, Classes VI to VIII) during 2019-20</t>
  </si>
  <si>
    <t>Table: AT-5 B:  PAB-MDM Approval vs. PERFORMANCE - STC (NCLP Schools) during 2019-20</t>
  </si>
  <si>
    <t xml:space="preserve">No. of working days (During 01.04.19 to 31.03.20)                  </t>
  </si>
  <si>
    <t>Table: AT-5 C:  PAB-MDM Approval vs. PERFORMANCE (Primary, Classes I - V) during 2019-20 - Drought</t>
  </si>
  <si>
    <t>Table: AT-5 D:  PAB-MDM Approval vs. PERFORMANCE (Upper Primary, Classes VI to VIII) during 2019-20 - Drought</t>
  </si>
  <si>
    <t>Table: AT-6: Utilisation of foodgrains  (Primary, Classes I-V) during 2019-20</t>
  </si>
  <si>
    <t>Table: AT-6B: PAYMENT OF COST OF FOOD GRAINS TO FCI (Primary and Upper Primary Classes I-VIII) during 2019-20</t>
  </si>
  <si>
    <t>Allocation for cost of foodgrains for 2019-20</t>
  </si>
  <si>
    <t>Opening Balance as on 01.04.19</t>
  </si>
  <si>
    <t>Table: AT-6A: Utilisation of foodgrains*  (Upper Primary, Classes VI-VIII) during 2019-20</t>
  </si>
  <si>
    <t>Gross Allocation for the  FY 2019-20</t>
  </si>
  <si>
    <t>Opening Balance as on 01.4.19</t>
  </si>
  <si>
    <t>Table: AT-7: Utilisation of Cooking Cost (Primary, Classes I-V) during 2019-20</t>
  </si>
  <si>
    <t xml:space="preserve">Allocation for 2019-20                              </t>
  </si>
  <si>
    <t xml:space="preserve">Opening Balance as on 01.04.2019                              </t>
  </si>
  <si>
    <t>Table: AT-6C: Utilisation of foodgrains (Coarse Grain) during 2019-20</t>
  </si>
  <si>
    <t>Opening Balance as on 01.04.2019</t>
  </si>
  <si>
    <t>Allocation for 2019-20</t>
  </si>
  <si>
    <t>Table: AT-7A: Utilisation of Cooking cost (Upper Primary Classes, VI-VIII) for 2019-20</t>
  </si>
  <si>
    <t>Table AT - 8 :Utilisation of funds towards honorarium to Cook-cum-Helpers (Primary classes I-V) during 2019-20</t>
  </si>
  <si>
    <t>Allocation for FY 2019-20</t>
  </si>
  <si>
    <t>Unspent Balance as on 31.03.2020</t>
  </si>
  <si>
    <t>Opening Balance as on 01.04.2020</t>
  </si>
  <si>
    <t>Opening balance as on 01.04.19</t>
  </si>
  <si>
    <t>Table: AT-10 :  Utilisation of Central Assistance towards MME  (Primary &amp; Upper Primary,Classes I-VIII) during 2019-20</t>
  </si>
  <si>
    <t>Allocation for  2019-20</t>
  </si>
  <si>
    <t>Unspent balance as on 31.03.20 [Col: (4+5)-7]</t>
  </si>
  <si>
    <t>Table AT - 10 B : Details of Social Audit during 2019-20</t>
  </si>
  <si>
    <t>No. of institutions where setting up of kitchen garden is proposed during 2020-21</t>
  </si>
  <si>
    <t>Annual Work Plan and Budget  2020-21</t>
  </si>
  <si>
    <t>*Total sanctioned during 2006-07  to 2019-20</t>
  </si>
  <si>
    <t>*Total sanction during 2006-07 to 2019-20</t>
  </si>
  <si>
    <t>Table AT - 23 Annual and Monthly data entry status in MDM-MIS during 2019-20</t>
  </si>
  <si>
    <t>Annual Work Plan &amp; Budget 2020-21</t>
  </si>
  <si>
    <t>Table AT - 23 A- Implementation of Automated Monitoring System  during 2019-20</t>
  </si>
  <si>
    <t>Table: AT-27C : Proposal for coverage of children and working days  for Primary (Classes I-V) in Drought affected areas  during 2020-21</t>
  </si>
  <si>
    <t xml:space="preserve">Annual Work Plan and Budget 2020-21 </t>
  </si>
  <si>
    <t>Table: AT-27 B: Proposal for coverage of children for NCLP Schools during 2020-21</t>
  </si>
  <si>
    <t>State / UT Ladakh</t>
  </si>
  <si>
    <t>State / UT:Ladakh</t>
  </si>
  <si>
    <t>State / UT::Ladakh</t>
  </si>
  <si>
    <t>Table: AT-27 D : Proposal for coverage of children and working days  for Upper Primary (Classes VI-VIII) in Drought affected areas  during 2020-21</t>
  </si>
  <si>
    <t>Table: AT-28: Requirement of kitchen-cum-stores in Primary and Upper Primary schools for the year 2020-21</t>
  </si>
  <si>
    <t>:Ladakh</t>
  </si>
  <si>
    <t>Table: AT-28 A: Requirement of kitchen cum stores as per Plinth Area Norm in the Primary and Upper Primary schools for the year 2020-21</t>
  </si>
  <si>
    <t>Table: AT-29 A : Replacement of Kitchen Devices during 2020-21 in Primary &amp; Upper Primary Schools</t>
  </si>
  <si>
    <t>State / UT:LADAKH</t>
  </si>
  <si>
    <t>Table: AT 30 :  Requirement of Cook cum Helpers for 2020-21</t>
  </si>
  <si>
    <t>State / UT:ladakh</t>
  </si>
  <si>
    <t>Grand total(Primay+Upper Primary)</t>
  </si>
  <si>
    <t>Table: AT-29 : Requirement of Kitchen Devices (new) during 2020-21 in Primary &amp; Upper Primary Schools</t>
  </si>
  <si>
    <t>Table: AT-32:  PAB-MDM Approval vs. PERFORMANCE (Primary Classes I to V) during 2020-21- Drought</t>
  </si>
  <si>
    <t>Table: AT-32 A:  PAB-MDM Approval vs. PERFORMANCE (Upper Primary, Classes VI to VIII) during 2019-20 - Drought</t>
  </si>
  <si>
    <t>During 01.04.19 to 31.03.21</t>
  </si>
  <si>
    <t>Table: AT-31 : Budget Provision for the Year 2020-21</t>
  </si>
  <si>
    <t>GENERAL INFORMATION for 2019-20</t>
  </si>
  <si>
    <t>Details of  Provisions  in the State Budget 2019-20</t>
  </si>
  <si>
    <t>Releasing of Funds from State to Directorate / Authority / District / Block / School level during 2019-20</t>
  </si>
  <si>
    <t>No. of Institutions in the State vis a vis Institutions serving MDM during 2019-20</t>
  </si>
  <si>
    <t>No. of Institutions covered  (Primary, Classes I-V)  during 2019-20</t>
  </si>
  <si>
    <t>No. of Institutions covered (Upper Primary with Primary, Classes I-VIII) during 2019-20</t>
  </si>
  <si>
    <t>No. of Institutions covered (Upper Primary without Primary, Classes VI-VIII) during 2019-20</t>
  </si>
  <si>
    <t>Enrolment vis-à-vis availed for MDM  (Primary,Classes I- V) during 2019-20</t>
  </si>
  <si>
    <t>Enrolment vis-a-vis availed for MDM  (Upper Primary, Classes VI - VIII) during 2019-20</t>
  </si>
  <si>
    <t>PAB-MDM Approval vs. PERFORMANCE (Primary, Classes I - V) during 2019-20</t>
  </si>
  <si>
    <t>PAB-MDM Approval vs. PERFORMANCE (Upper Primary, Classes VI to VIII) during 2019-20</t>
  </si>
  <si>
    <t>PAB-MDM Approval vs. PERFORMANCE NCLP Schools during 2019-20</t>
  </si>
  <si>
    <t>PAB-MDM Approval vs. PERFORMANCE (Primary, Classes I - V) during 2019-20 - Drought</t>
  </si>
  <si>
    <t>PAB-MDM Approval vs. PERFORMANCE (Upper Primary, Classes VI to VIII) during 2019-20 - Drought</t>
  </si>
  <si>
    <t>Utilisation of foodgrains  (Primary, Classes I-V) during 2019-20</t>
  </si>
  <si>
    <t>Utilisation of foodgrains  (Upper Primary, Classes VI-VIII) during 2019-20</t>
  </si>
  <si>
    <t>PAYMENT OF COST OF FOOD GRAINS TO FCI (Primary and Upper Primary Classes I-VIII) during 2019-20</t>
  </si>
  <si>
    <t>Utilisation of foodgrains (Coarse Grain) during 2019-20</t>
  </si>
  <si>
    <t>Utilisation of Cooking Cost (Primary, Classes I-V) during 2019-20</t>
  </si>
  <si>
    <t>Utilisation of Cooking cost (Upper Primary Classes, VI-VIII) during 2019-20</t>
  </si>
  <si>
    <t>Utilisation of funds towards honorarium to Cook-cum-Helpers (Primary classes I-V) during 2019-20</t>
  </si>
  <si>
    <t>Utilisation of funds towards honorarium to Cook-cum-Helpers (Upper Primary classes VI-VIII) during 2019-20</t>
  </si>
  <si>
    <t>Utilisation of Central Assitance towards Transportation Assistance (Primary &amp; Upper Primary,Classes I-VIII) during 2019-20</t>
  </si>
  <si>
    <t>Utilisation of Central Assistance towards MME  (Primary &amp; Upper Primary,Classes I-VIII) during 2019-20</t>
  </si>
  <si>
    <t>Details of Meetings at district level during 2019-20</t>
  </si>
  <si>
    <t>Coverage under Rashtriya Bal Swasthya Karykram (School Health Programme) - 2019-20</t>
  </si>
  <si>
    <t>Annual and Monthly data entry status in MDM-MIS during 2019-20</t>
  </si>
  <si>
    <t>Implementation of Automated Monitoring System  during 2019-20</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</si>
  <si>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</si>
  <si>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</si>
  <si>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</si>
  <si>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</si>
  <si>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</si>
  <si>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</si>
  <si>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</si>
  <si>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</si>
  <si>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</si>
  <si>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</si>
  <si>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</si>
  <si>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</si>
  <si>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PAB-MDM Approval vs. PERFORMANCE (Primary Classes I to V) during 2019-20 - Drought</t>
  </si>
  <si>
    <t>S. No</t>
  </si>
  <si>
    <t>Middle</t>
  </si>
  <si>
    <t>PS Serjing</t>
  </si>
  <si>
    <t>PS Kalaksa</t>
  </si>
  <si>
    <t>PS Zamstang</t>
  </si>
  <si>
    <t>PS Grong Baroo</t>
  </si>
  <si>
    <t>PS K,.Shilikchay</t>
  </si>
  <si>
    <t>PS Biama</t>
  </si>
  <si>
    <t>PS Braqnaq</t>
  </si>
  <si>
    <t>PS Hordass</t>
  </si>
  <si>
    <t>PS Grong  Choskore</t>
  </si>
  <si>
    <t>MS Staongday</t>
  </si>
  <si>
    <t>PS Chiber</t>
  </si>
  <si>
    <t>PS Denil</t>
  </si>
  <si>
    <t>PS Ramkar</t>
  </si>
  <si>
    <t>PS Monery</t>
  </si>
  <si>
    <t>PS Raru</t>
  </si>
  <si>
    <t>PS Surlay</t>
  </si>
  <si>
    <t>PS Anmoo</t>
  </si>
  <si>
    <t>PS Yougur</t>
  </si>
  <si>
    <t>PS Satak</t>
  </si>
  <si>
    <t>PS Khunda</t>
  </si>
  <si>
    <t>BPS Khunda</t>
  </si>
  <si>
    <t>PS Frove</t>
  </si>
  <si>
    <t>PS Mangmor</t>
  </si>
  <si>
    <t>PS Haniskot Foo</t>
  </si>
  <si>
    <t>PS Goma lungma Bk</t>
  </si>
  <si>
    <t>PS Phoo B-kharboo</t>
  </si>
  <si>
    <t>PS Stakhay Brok</t>
  </si>
  <si>
    <t>PS Darak Mundik</t>
  </si>
  <si>
    <t>PS Pachari</t>
  </si>
  <si>
    <t>Chiktan Zone</t>
  </si>
  <si>
    <t>MS Phossa</t>
  </si>
  <si>
    <t>LIST OF DEFUNCT SCHOOLS as on 01-04-2020</t>
  </si>
  <si>
    <t>Name of Defunct Schools</t>
  </si>
  <si>
    <t>Tai Suru Zone</t>
  </si>
  <si>
    <t>GPS Panikhar</t>
  </si>
  <si>
    <t>Table: AT-17 : Coverage under Rashtriya Bal Swasthya Karykram (School Health Programme) - 2019-20</t>
  </si>
  <si>
    <t>Kitchen Garden</t>
  </si>
  <si>
    <t xml:space="preserve">Zone wise </t>
  </si>
  <si>
    <t>State / UT: UT of LADAKH</t>
  </si>
  <si>
    <t>Director School Education</t>
  </si>
  <si>
    <t>UT of Ladakh</t>
  </si>
  <si>
    <t>Leh</t>
  </si>
  <si>
    <t>Total Kargil</t>
  </si>
  <si>
    <t>Total Leh</t>
  </si>
  <si>
    <t>Total In Leh</t>
  </si>
  <si>
    <t>Total Ladakh</t>
  </si>
  <si>
    <t>e transfer</t>
  </si>
  <si>
    <t>Apr</t>
  </si>
  <si>
    <t>Dec</t>
  </si>
  <si>
    <t>Proposals for  2020-21              MDM  Scheme UT of Ladakh</t>
  </si>
  <si>
    <t xml:space="preserve">Leh </t>
  </si>
  <si>
    <t xml:space="preserve">District </t>
  </si>
  <si>
    <t>o</t>
  </si>
  <si>
    <t>Date:_____15-05-2020</t>
  </si>
  <si>
    <t>ENROLLMENT</t>
  </si>
  <si>
    <t>NO. OF COOKS ALLOWED</t>
  </si>
  <si>
    <t>0-25</t>
  </si>
  <si>
    <t>26-100</t>
  </si>
  <si>
    <t>ADDITIONAL 100 ENROLLMENT</t>
  </si>
  <si>
    <t>PLEASE TOTAL NO. OF COOKS IS AS PER THIS GUIDLINE OR NOT.</t>
  </si>
  <si>
    <t>IT SHOULD BE CHECK THROUGH SCHOOL BY SCHOOL ON THE BASISI FOT HEIR ENROLLMENT.</t>
  </si>
  <si>
    <t>1. A - Honorarium to Cook cum helpers (per month):</t>
  </si>
  <si>
    <t>Cnetre Share</t>
  </si>
  <si>
    <t>Rs 900.00</t>
  </si>
  <si>
    <t>Rs. 100.00</t>
  </si>
  <si>
    <t>Rs.1000.00</t>
  </si>
  <si>
    <t xml:space="preserve">2. Cost of meal per child per school day as per State Nutrition / Expenditure Norm including both, Central and State share. </t>
  </si>
  <si>
    <t>Food item</t>
  </si>
  <si>
    <t>Quantity (in gms)</t>
  </si>
  <si>
    <t>Cost   (in Rs.)</t>
  </si>
  <si>
    <t>Calories</t>
  </si>
  <si>
    <t>Protein content     (in gms)</t>
  </si>
  <si>
    <t>Quantity                 (in gms)</t>
  </si>
  <si>
    <t xml:space="preserve">Foodgrains (Wheat/Rice) </t>
  </si>
  <si>
    <t>Free of cost</t>
  </si>
  <si>
    <t>Pulses</t>
  </si>
  <si>
    <t xml:space="preserve">Vegetables </t>
  </si>
  <si>
    <t>Oil &amp; fat</t>
  </si>
  <si>
    <t>Salt &amp; Condiments</t>
  </si>
  <si>
    <t>As per requirement</t>
  </si>
  <si>
    <t>Fuel</t>
  </si>
  <si>
    <t>Any other item</t>
  </si>
  <si>
    <t>2. a.</t>
  </si>
  <si>
    <t>EGG/Fruits/Milk/gudpapdi/ramdana ke ladu, etc</t>
  </si>
  <si>
    <t>week</t>
  </si>
  <si>
    <t xml:space="preserve">3.  Per Unit Cooking Cost </t>
  </si>
  <si>
    <t>*Remarks</t>
  </si>
  <si>
    <t>Central</t>
  </si>
  <si>
    <t>State</t>
  </si>
  <si>
    <t>2020-21</t>
  </si>
  <si>
    <t xml:space="preserve">If the cooking cost has been revised several times during the year, then all such costs should be indicated in separate rows and dates of their application in remarks column. </t>
  </si>
  <si>
    <t xml:space="preserve">Table: AT- 2B </t>
  </si>
  <si>
    <t xml:space="preserve">Table AT-2 B: Month wise Transfer of Funds vs Expenditure under DBT during 2019-20 </t>
  </si>
  <si>
    <t xml:space="preserve">TOTAL CENTRAL SHARE - </t>
  </si>
  <si>
    <t>(Amount in Rs.)</t>
  </si>
  <si>
    <t>DBT COMPONENT CENTRAL SHARE</t>
  </si>
  <si>
    <t>During 01.04.2019 to 31.12.2019</t>
  </si>
  <si>
    <t>In-Cash Benefit Type Component                                                                                                                                                                (CCH Honorarieum only)</t>
  </si>
  <si>
    <t>In-Kind Benefit Type Component                                                                                                       (A Sum of Cost of Food Grains + Cooking Cost + Transport Assistance + MME)</t>
  </si>
  <si>
    <t>Remarks, if any</t>
  </si>
  <si>
    <t>Electronic Fund 
Transfer (in ₹)
(NEFT, RTGS, APB, NACH)</t>
  </si>
  <si>
    <t>Non-Electronic 
Fund Transfer (in ₹)
(Cash, Cheque, DD, MO)</t>
  </si>
  <si>
    <t>April, 2019</t>
  </si>
  <si>
    <t>May, 2019</t>
  </si>
  <si>
    <t>June, 2019</t>
  </si>
  <si>
    <t>July, 2019</t>
  </si>
  <si>
    <t>August, 2019</t>
  </si>
  <si>
    <t>September, 2019</t>
  </si>
  <si>
    <t>October, 2019</t>
  </si>
  <si>
    <t>November, 2019</t>
  </si>
  <si>
    <t>December, 2019</t>
  </si>
  <si>
    <t>Notes:</t>
  </si>
  <si>
    <t>1.  DBT COMPONENT FUNDS  = TOTAL CENTRAL SHARE - FUNDS FOR INFRASTRUCTRE (i.e. KITCHEN SHED - KITCHEN DEVICES - KITCHEN GARDEN  ETC.)</t>
  </si>
  <si>
    <t>2. TOTAL EXPENDITURE &lt;= DBT COPONENT FUNDS</t>
  </si>
  <si>
    <t>3.. Value to be reported in absolute unit (not in Lakh, Crore, etc)</t>
  </si>
  <si>
    <t>There are some local festivals and fairs held in Leh districts wherein dissemination of information is made with respect to Mid Day Meal Programme to create awarness amongst masses and ensure community participation to make this scheme successful.</t>
  </si>
  <si>
    <t>Table-AT- 25</t>
  </si>
  <si>
    <t>Table: AT-10D Manpower dedicated for MDMS</t>
  </si>
  <si>
    <t>Working under MDMS</t>
  </si>
  <si>
    <t>Proposed to be engaged for the year 2019-20</t>
  </si>
  <si>
    <t>State level</t>
  </si>
  <si>
    <t>Steno/Accountant-01</t>
  </si>
  <si>
    <t>Contractual/Part time employee</t>
  </si>
  <si>
    <t>Assistant Accountant-01</t>
  </si>
  <si>
    <t>Auditor-01</t>
  </si>
  <si>
    <t>MIS Coordinator</t>
  </si>
  <si>
    <t>UT Ladakh</t>
  </si>
  <si>
    <t>Field Investigator-00</t>
  </si>
  <si>
    <t>Computer Operator/Senior Clerk-13</t>
  </si>
  <si>
    <t>*Total Sanction during 2012-13 to 2019-20</t>
  </si>
  <si>
    <t>Refreshmentas  Appricot, Appl, Bisciut Fruti etc</t>
  </si>
  <si>
    <t>Dec.</t>
  </si>
  <si>
    <t>Jan</t>
  </si>
  <si>
    <t>Aprl</t>
  </si>
  <si>
    <t>Engaged in 2019-20</t>
  </si>
  <si>
    <t>List of Functional School without MDM Roll (1st to 8th)</t>
  </si>
  <si>
    <t>Name of the Institution / Block</t>
  </si>
  <si>
    <t>M/S Taru</t>
  </si>
  <si>
    <t>Mudh Gompa School</t>
  </si>
  <si>
    <t>P/S Khatpo Laido</t>
  </si>
  <si>
    <t>P/S Machu Fotoksar</t>
  </si>
  <si>
    <t>P/S Nyraks Lingshet</t>
  </si>
  <si>
    <t>P/S Buk Anlay</t>
  </si>
  <si>
    <t>P/S Naga Anlay</t>
  </si>
  <si>
    <t>P/S Kumdok</t>
  </si>
  <si>
    <t>P/S Kungyam Dho</t>
  </si>
  <si>
    <t>P/S Rongo</t>
  </si>
  <si>
    <t>P/S Ayee</t>
  </si>
  <si>
    <t>P/S Saboo Phoo</t>
  </si>
  <si>
    <t>P/S Stakmo</t>
  </si>
  <si>
    <t>P/S Nyrma Thiksay</t>
  </si>
  <si>
    <t>P/S Chilling</t>
  </si>
  <si>
    <t>GPS Thiksay</t>
  </si>
  <si>
    <t>UT - Ladakh</t>
  </si>
  <si>
    <t xml:space="preserve">Note: No meeting has been conducted </t>
  </si>
  <si>
    <t xml:space="preserve"> J. Director-01</t>
  </si>
  <si>
    <t>Computer Operator-01</t>
  </si>
  <si>
    <t>Coordinator-01</t>
  </si>
  <si>
    <t>Office Attandante-01</t>
  </si>
  <si>
    <t xml:space="preserve">Note: </t>
  </si>
  <si>
    <t xml:space="preserve">103 Nos. Of Schools in Leh District are using Kerosen Stove  as mode of Cooking </t>
  </si>
  <si>
    <t xml:space="preserve"> Education Departartment</t>
  </si>
  <si>
    <t>Director School Education UT Ladakh</t>
  </si>
  <si>
    <t>Written/Mail</t>
  </si>
  <si>
    <t>01982-233925</t>
  </si>
  <si>
    <t>dseladakh@gmail.com, ceokargilbaroo@gmail.com/ ceoplg@gmail.com</t>
  </si>
  <si>
    <t>Yes</t>
  </si>
  <si>
    <t>No</t>
  </si>
  <si>
    <t>G.Total UT Ladakh</t>
  </si>
  <si>
    <t xml:space="preserve">G.Total UT Ladakh </t>
  </si>
  <si>
    <t xml:space="preserve">Distrcit </t>
  </si>
  <si>
    <t xml:space="preserve">Grant Total FY </t>
  </si>
  <si>
    <t xml:space="preserve">Cost of foodgrains  </t>
  </si>
  <si>
    <t>Table: AT-26A : Number of School Working Days  (Primary,Classes I-V) for 2020-21</t>
  </si>
  <si>
    <t>State UT - Ladakh</t>
  </si>
  <si>
    <t>Extra Honorarium to Cook Cum Helper(UT Share)</t>
  </si>
  <si>
    <t xml:space="preserve"> Uniform to Cook Cum Helper(UT Share)</t>
  </si>
  <si>
    <t xml:space="preserve"> Salary MDM Staff</t>
  </si>
  <si>
    <r>
      <t xml:space="preserve">Unspent Balance as on 31.03.20  [Col. 4+ Col.5-Col.7] </t>
    </r>
    <r>
      <rPr>
        <sz val="10"/>
        <color theme="1"/>
        <rFont val="Arial"/>
        <family val="2"/>
      </rPr>
      <t xml:space="preserve"> </t>
    </r>
  </si>
  <si>
    <t>UT</t>
  </si>
  <si>
    <t xml:space="preserve">The unspent bealnce had already been surrendered. </t>
  </si>
  <si>
    <t>Total-I</t>
  </si>
  <si>
    <t>Total-II</t>
  </si>
  <si>
    <t>409+28(Govt &amp; Govt Added) Schools Total 437.</t>
  </si>
  <si>
    <t>Table: AT-9 : Utilisation of Central Assitance towards Transportation Assistance (Primary &amp; Upper Primary,Classes I-VIII) during 2019-20</t>
  </si>
  <si>
    <t>Grant Total</t>
  </si>
  <si>
    <t>Additonal MME Plan submitted to GoI.</t>
  </si>
  <si>
    <t>Total -II</t>
  </si>
  <si>
    <t>Total-III</t>
  </si>
  <si>
    <t>(A) Recurring Asssitance</t>
  </si>
  <si>
    <t>(B) Non Recurring Assistance</t>
  </si>
  <si>
    <t>Total**</t>
  </si>
  <si>
    <t>Total (col.6-10-14)**</t>
  </si>
  <si>
    <t>Note:- Out of rupees 17.39 an amount of rupees  10.09 Lakhs paid to FCI and CA &amp; PD, rest of amount Rs 7.38 surrendered.</t>
  </si>
  <si>
    <t>Grand Total Ist and Iind UT Ladakh</t>
  </si>
  <si>
    <t>Note</t>
  </si>
  <si>
    <t>Nil</t>
  </si>
  <si>
    <r>
      <t xml:space="preserve">Total 
Expenditure during the Month </t>
    </r>
    <r>
      <rPr>
        <b/>
        <sz val="14"/>
        <rFont val="Trebuchet MS"/>
        <family val="2"/>
      </rPr>
      <t>(in ₹)  **</t>
    </r>
  </si>
  <si>
    <r>
      <t xml:space="preserve">Fund 
Transfer during the Month             </t>
    </r>
    <r>
      <rPr>
        <b/>
        <sz val="14"/>
        <rFont val="Trebuchet MS"/>
        <family val="2"/>
      </rPr>
      <t>(in ₹)</t>
    </r>
  </si>
  <si>
    <r>
      <t xml:space="preserve">Total 
Expenditure during the Month </t>
    </r>
    <r>
      <rPr>
        <b/>
        <sz val="14"/>
        <rFont val="Trebuchet MS"/>
        <family val="2"/>
      </rPr>
      <t>(in ₹)</t>
    </r>
  </si>
  <si>
    <t>Budget Released till 31.12.2019</t>
  </si>
  <si>
    <t>During 01.04.19 to 31.12.2019</t>
  </si>
  <si>
    <t>(For the Period 01.4.19 to 31.12.2019)</t>
  </si>
  <si>
    <t>(For the Period 01.04.19 to 31.12.2019)</t>
  </si>
  <si>
    <t>(As on 31.12. 2019)</t>
  </si>
  <si>
    <t>(As on 31.12.2019)</t>
  </si>
  <si>
    <t>As on 31.12.2019</t>
  </si>
  <si>
    <t>Date:_____25-05-2020</t>
  </si>
  <si>
    <t>Date:_______25.05.2020_</t>
  </si>
  <si>
    <t xml:space="preserve">Some school are clubed and some have zero  roll </t>
  </si>
  <si>
    <t xml:space="preserve">2 school zero enrollment </t>
  </si>
  <si>
    <t xml:space="preserve">in 64 some are defunct and some are clubbed </t>
  </si>
  <si>
    <t>e-transfer</t>
  </si>
  <si>
    <t>1350/MTs</t>
  </si>
  <si>
    <t xml:space="preserve">Some school are clubed and some have zero  enrollment </t>
  </si>
  <si>
    <t xml:space="preserve">  </t>
  </si>
  <si>
    <t>(For the Period 01.04.19 to 31.12.2019</t>
  </si>
  <si>
    <t>(For the Period 01.4.19 to 31.12.2019</t>
  </si>
  <si>
    <t>Total Unspent Balance as on 31.03.2019</t>
  </si>
  <si>
    <t xml:space="preserve">Total Unspent Balance as on 31.03.2019                                       </t>
  </si>
  <si>
    <t xml:space="preserve">Secretary School Education </t>
  </si>
  <si>
    <t xml:space="preserve">UT OF Ladakh </t>
  </si>
  <si>
    <t xml:space="preserve">                             UT OF Ladakh </t>
  </si>
  <si>
    <t xml:space="preserve">   </t>
  </si>
  <si>
    <t xml:space="preserve">26 schools defunct due Zero Enrollment </t>
  </si>
  <si>
    <t>24 Schools are defunct</t>
  </si>
  <si>
    <t>Hence, total requirment is 437, Including newly requirement 231 and Not constructed 206.</t>
  </si>
  <si>
    <t>Due to short seassion in Ladakh region 206 out of 346 Kitchen-Cum-Stores could not be constructed</t>
  </si>
  <si>
    <t xml:space="preserve">                      Secretary School Education </t>
  </si>
  <si>
    <t>PAB APPROVED WD TILL DEC. 2019</t>
  </si>
  <si>
    <t>PY</t>
  </si>
  <si>
    <t>UPY</t>
  </si>
  <si>
    <t>TOTAL</t>
  </si>
  <si>
    <t xml:space="preserve">    *As per the latest update from the CEO's the enrollment was higher than 4872, however it was communicated earlier by CEO's to MHRD through this Directorate
 as such we decided to stick on it.</t>
  </si>
  <si>
    <t xml:space="preserve">       **The PAB approval for 2019-20 as communicated by JK Mission Directors is 8769 and the coverage is 11705 with an average of 11693 that
 is higher than the approval as such percentage will increase.</t>
  </si>
  <si>
    <t xml:space="preserve">Note: Kargi/Leh District reported that, during the FY 2019-20  cooking cost have not been  recived from Center/State, hence the MDM served on loan basis. </t>
  </si>
  <si>
    <t xml:space="preserve">                            Secretary School Education </t>
  </si>
  <si>
    <t xml:space="preserve">              Secretary School Education </t>
  </si>
  <si>
    <t xml:space="preserve">                                                                       NYK: Nehru Yuva Kendra</t>
  </si>
  <si>
    <t xml:space="preserve">                              PRI - Panchayati Raj Institution</t>
  </si>
  <si>
    <t xml:space="preserve">                        Secretary School Education </t>
  </si>
  <si>
    <t>OK</t>
  </si>
  <si>
    <t>TOTAL SCHOOL</t>
  </si>
  <si>
    <t>KS-SANCTIONED</t>
  </si>
  <si>
    <t>KS-BALANCE</t>
  </si>
  <si>
    <t>RECOMMENDATION</t>
  </si>
  <si>
    <t xml:space="preserve">REPLACEMENT </t>
  </si>
  <si>
    <t>NEW</t>
  </si>
  <si>
    <t>LADAKH</t>
  </si>
  <si>
    <t>APPROVAL</t>
  </si>
  <si>
    <t>ENGAGED</t>
  </si>
  <si>
    <t>GRAND TOTAL</t>
  </si>
  <si>
    <t>BALANCE</t>
  </si>
  <si>
    <t>RECOMMEND</t>
  </si>
  <si>
    <t>J&amp;K</t>
  </si>
  <si>
    <t>REVISED</t>
  </si>
  <si>
    <t>QTR</t>
  </si>
  <si>
    <t>Q1</t>
  </si>
  <si>
    <t>Q2</t>
  </si>
  <si>
    <t>Q3</t>
  </si>
  <si>
    <t>AVG.</t>
  </si>
  <si>
    <t>Q4</t>
  </si>
  <si>
    <t>PROPOSAL</t>
  </si>
  <si>
    <t>FOR 2020-21</t>
  </si>
  <si>
    <t>LADAKH--QPR</t>
  </si>
  <si>
    <t>LEH</t>
  </si>
  <si>
    <t>KARGIL</t>
  </si>
  <si>
    <t>BALANCE KD REQUIRED</t>
  </si>
  <si>
    <t>KD  SANCTIONED IN PAST</t>
  </si>
  <si>
    <t>ALREADY   IN HAND</t>
  </si>
  <si>
    <t>NO FURTHER SANCTIONED -- OK</t>
  </si>
  <si>
    <t>BASED ON ENROLLMENT NORMS -- NEXT YEAR</t>
  </si>
  <si>
    <t>ADDITIONAL 100</t>
  </si>
  <si>
    <t>NO. OF COOKS ADMISSIBLE</t>
  </si>
  <si>
    <t>BASED ON ENROLLMENT NORMS --      NEXT YEAR</t>
  </si>
  <si>
    <t>ON THE BASIS OF 5% OF RECURRING FUNDS (RS. 16.49 LACS) AVAILABLE WITH LADAKH</t>
  </si>
  <si>
    <t>HENCE, RS. 16.45 LACS HAS BEEN RECOMENEDED FOR 329 KITCHEN GARDEN.</t>
  </si>
  <si>
    <t>Enrollment</t>
  </si>
  <si>
    <t>UP TO 31-10-2019</t>
  </si>
  <si>
    <t>RS. 4.48 - PY AND RS. 6.71 - UPY FROM 01-11-2019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</si>
</sst>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00"/>
    <numFmt numFmtId="167" formatCode="0.0%"/>
  </numFmts>
  <fonts count="1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b/>
      <i/>
      <sz val="10"/>
      <color indexed="8"/>
      <name val="Calibri"/>
      <family val="2"/>
    </font>
    <font>
      <b/>
      <sz val="14"/>
      <color indexed="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b/>
      <sz val="10"/>
      <color theme="1"/>
      <name val="Cambria"/>
      <family val="1"/>
      <scheme val="major"/>
    </font>
    <font>
      <b/>
      <i/>
      <sz val="12"/>
      <name val="Arial"/>
      <family val="2"/>
    </font>
    <font>
      <b/>
      <sz val="12"/>
      <color rgb="FFFF0000"/>
      <name val="Arial"/>
      <family val="2"/>
    </font>
    <font>
      <b/>
      <sz val="12"/>
      <color theme="1"/>
      <name val="Arial"/>
      <family val="2"/>
    </font>
    <font>
      <sz val="14"/>
      <name val="Arial"/>
      <family val="2"/>
    </font>
    <font>
      <sz val="16"/>
      <name val="Arial"/>
      <family val="2"/>
    </font>
    <font>
      <sz val="12"/>
      <color theme="1"/>
      <name val="Arial"/>
      <family val="2"/>
    </font>
    <font>
      <b/>
      <sz val="9"/>
      <name val="Arial"/>
      <family val="2"/>
    </font>
    <font>
      <b/>
      <i/>
      <sz val="14"/>
      <name val="Arial"/>
      <family val="2"/>
    </font>
    <font>
      <i/>
      <sz val="12"/>
      <name val="Arial"/>
      <family val="2"/>
    </font>
    <font>
      <b/>
      <i/>
      <sz val="14"/>
      <name val="Trebuchet MS"/>
      <family val="2"/>
    </font>
    <font>
      <sz val="12"/>
      <color theme="1"/>
      <name val="Calibri"/>
      <family val="2"/>
      <scheme val="minor"/>
    </font>
    <font>
      <sz val="12"/>
      <color indexed="8"/>
      <name val="Arial"/>
      <family val="2"/>
    </font>
    <font>
      <b/>
      <sz val="10"/>
      <name val="Arial Narrow"/>
      <family val="2"/>
    </font>
    <font>
      <sz val="10"/>
      <name val="Bookman Old Style"/>
      <family val="1"/>
    </font>
    <font>
      <b/>
      <sz val="10"/>
      <name val="Bookman Old Style"/>
      <family val="1"/>
    </font>
    <font>
      <b/>
      <i/>
      <sz val="12"/>
      <color theme="1"/>
      <name val="Arial"/>
      <family val="2"/>
    </font>
    <font>
      <b/>
      <sz val="8"/>
      <name val="Trebuchet MS"/>
      <family val="2"/>
    </font>
    <font>
      <u/>
      <sz val="8.3000000000000007"/>
      <color theme="10"/>
      <name val="Arial"/>
      <family val="2"/>
    </font>
    <font>
      <b/>
      <i/>
      <sz val="48"/>
      <name val="Arial Black"/>
      <family val="2"/>
    </font>
    <font>
      <sz val="14"/>
      <color theme="1"/>
      <name val="Calibri"/>
      <family val="2"/>
      <scheme val="minor"/>
    </font>
    <font>
      <b/>
      <sz val="10"/>
      <color rgb="FFFF0000"/>
      <name val="Arial"/>
      <family val="2"/>
    </font>
    <font>
      <sz val="12"/>
      <color rgb="FFFF0000"/>
      <name val="Arial"/>
      <family val="2"/>
    </font>
    <font>
      <b/>
      <sz val="13"/>
      <name val="Arial"/>
      <family val="2"/>
    </font>
    <font>
      <b/>
      <u/>
      <sz val="14"/>
      <color rgb="FF00B050"/>
      <name val="Arial"/>
      <family val="2"/>
    </font>
    <font>
      <b/>
      <sz val="14"/>
      <color rgb="FF00B050"/>
      <name val="Trebuchet MS"/>
      <family val="2"/>
    </font>
    <font>
      <sz val="14"/>
      <color theme="1"/>
      <name val="Arial"/>
      <family val="2"/>
    </font>
    <font>
      <b/>
      <u/>
      <sz val="16"/>
      <color rgb="FF00B050"/>
      <name val="Arial"/>
      <family val="2"/>
    </font>
    <font>
      <b/>
      <sz val="12"/>
      <color theme="1"/>
      <name val="Times New Roman"/>
      <family val="1"/>
    </font>
    <font>
      <sz val="12"/>
      <color theme="1"/>
      <name val="Times New Roman"/>
      <family val="1"/>
    </font>
    <font>
      <sz val="11"/>
      <color theme="1"/>
      <name val="Cambria"/>
      <family val="1"/>
      <scheme val="major"/>
    </font>
    <font>
      <sz val="11"/>
      <color theme="1"/>
      <name val="Bookman Old Style"/>
      <family val="1"/>
    </font>
    <font>
      <sz val="10"/>
      <color rgb="FFFF0000"/>
      <name val="Arial"/>
      <family val="2"/>
    </font>
    <font>
      <b/>
      <sz val="14"/>
      <color theme="1"/>
      <name val="Arial"/>
      <family val="2"/>
    </font>
    <font>
      <b/>
      <sz val="10"/>
      <name val="Calibri"/>
      <family val="2"/>
      <scheme val="minor"/>
    </font>
    <font>
      <b/>
      <sz val="11"/>
      <color rgb="FFFF0000"/>
      <name val="Calibri"/>
      <family val="2"/>
    </font>
    <font>
      <sz val="14"/>
      <color rgb="FFFF0000"/>
      <name val="Calibri"/>
      <family val="2"/>
      <scheme val="minor"/>
    </font>
    <font>
      <b/>
      <sz val="10"/>
      <color theme="1"/>
      <name val="Arial"/>
      <family val="2"/>
    </font>
    <font>
      <sz val="10"/>
      <color theme="1"/>
      <name val="Arial"/>
      <family val="2"/>
    </font>
    <font>
      <b/>
      <i/>
      <sz val="10"/>
      <color theme="1"/>
      <name val="Arial"/>
      <family val="2"/>
    </font>
    <font>
      <b/>
      <sz val="16"/>
      <name val="Bell MT"/>
      <family val="1"/>
    </font>
    <font>
      <b/>
      <u/>
      <sz val="18"/>
      <name val="Bell MT"/>
      <family val="1"/>
    </font>
    <font>
      <b/>
      <sz val="14"/>
      <name val="Trebuchet MS"/>
      <family val="2"/>
    </font>
    <font>
      <b/>
      <i/>
      <sz val="14"/>
      <color theme="1"/>
      <name val="Calibri"/>
      <family val="2"/>
      <scheme val="minor"/>
    </font>
    <font>
      <sz val="14"/>
      <name val="Trebuchet MS"/>
      <family val="2"/>
    </font>
    <font>
      <b/>
      <i/>
      <u/>
      <sz val="14"/>
      <name val="Arial"/>
      <family val="2"/>
    </font>
    <font>
      <b/>
      <sz val="14"/>
      <color theme="1"/>
      <name val="Trebuchet MS"/>
      <family val="2"/>
    </font>
    <font>
      <b/>
      <sz val="14"/>
      <name val="Calibri"/>
      <family val="2"/>
    </font>
    <font>
      <sz val="10"/>
      <name val="Arial"/>
      <family val="2"/>
    </font>
    <font>
      <b/>
      <sz val="11"/>
      <color rgb="FFFF0000"/>
      <name val="Arial"/>
      <family val="2"/>
    </font>
    <font>
      <sz val="11"/>
      <color rgb="FFFF0000"/>
      <name val="Arial"/>
      <family val="2"/>
    </font>
    <font>
      <b/>
      <sz val="10"/>
      <color theme="1"/>
      <name val="Arial Narrow"/>
      <family val="2"/>
    </font>
    <font>
      <sz val="16"/>
      <color theme="1"/>
      <name val="Arial"/>
      <family val="2"/>
    </font>
    <font>
      <b/>
      <i/>
      <u/>
      <sz val="11"/>
      <name val="Arial"/>
      <family val="2"/>
    </font>
    <font>
      <b/>
      <sz val="11"/>
      <color rgb="FFFF0000"/>
      <name val="Calibri"/>
      <family val="2"/>
      <scheme val="minor"/>
    </font>
    <font>
      <b/>
      <sz val="12"/>
      <color rgb="FFFF0000"/>
      <name val="Calibri"/>
      <family val="2"/>
      <scheme val="minor"/>
    </font>
    <font>
      <b/>
      <sz val="16"/>
      <color rgb="FFFF0000"/>
      <name val="Arial"/>
      <family val="2"/>
    </font>
    <font>
      <b/>
      <i/>
      <sz val="11"/>
      <color rgb="FFFF0000"/>
      <name val="Arial"/>
      <family val="2"/>
    </font>
    <font>
      <sz val="9"/>
      <name val="Arial"/>
      <family val="2"/>
    </font>
    <font>
      <sz val="16"/>
      <color rgb="FFFF0000"/>
      <name val="Arial"/>
      <family val="2"/>
    </font>
    <font>
      <sz val="14"/>
      <color rgb="FFFF0000"/>
      <name val="Arial"/>
      <family val="2"/>
    </font>
    <font>
      <b/>
      <sz val="14"/>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49" fillId="0" borderId="0"/>
    <xf numFmtId="0" fontId="49" fillId="0" borderId="0"/>
    <xf numFmtId="0" fontId="11" fillId="0" borderId="0"/>
    <xf numFmtId="0" fontId="11" fillId="0" borderId="0"/>
    <xf numFmtId="0" fontId="11" fillId="0" borderId="0"/>
    <xf numFmtId="0" fontId="79" fillId="0" borderId="0" applyNumberFormat="0" applyFill="0" applyBorder="0" applyAlignment="0" applyProtection="0">
      <alignment vertical="top"/>
      <protection locked="0"/>
    </xf>
    <xf numFmtId="0" fontId="4" fillId="0" borderId="0"/>
    <xf numFmtId="0" fontId="11" fillId="0" borderId="0"/>
    <xf numFmtId="0" fontId="3" fillId="0" borderId="0"/>
    <xf numFmtId="9" fontId="109" fillId="0" borderId="0" applyFont="0" applyFill="0" applyBorder="0" applyAlignment="0" applyProtection="0"/>
  </cellStyleXfs>
  <cellXfs count="1779">
    <xf numFmtId="0" fontId="0" fillId="0" borderId="0" xfId="0"/>
    <xf numFmtId="0" fontId="6" fillId="0" borderId="0" xfId="0" applyFont="1" applyAlignment="1">
      <alignment horizontal="center"/>
    </xf>
    <xf numFmtId="0" fontId="6" fillId="0" borderId="2" xfId="0" applyFont="1" applyBorder="1" applyAlignment="1">
      <alignment horizontal="center"/>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6" fillId="0" borderId="0" xfId="0" applyFont="1" applyBorder="1" applyAlignment="1">
      <alignment horizontal="center"/>
    </xf>
    <xf numFmtId="0" fontId="0" fillId="0" borderId="0" xfId="0" applyBorder="1"/>
    <xf numFmtId="0" fontId="10" fillId="0" borderId="0" xfId="0" applyFont="1"/>
    <xf numFmtId="0" fontId="6" fillId="0" borderId="0" xfId="0" applyFont="1"/>
    <xf numFmtId="0" fontId="11" fillId="0" borderId="0" xfId="0" applyFont="1"/>
    <xf numFmtId="0" fontId="6" fillId="0" borderId="0" xfId="0" applyFont="1" applyBorder="1" applyAlignment="1">
      <alignment horizontal="right"/>
    </xf>
    <xf numFmtId="0" fontId="11" fillId="0" borderId="2" xfId="0" applyFont="1" applyBorder="1"/>
    <xf numFmtId="0" fontId="11" fillId="0" borderId="0" xfId="0" applyFont="1" applyFill="1" applyBorder="1" applyAlignment="1">
      <alignment horizontal="left"/>
    </xf>
    <xf numFmtId="0" fontId="11" fillId="0" borderId="0" xfId="0" applyFont="1" applyBorder="1"/>
    <xf numFmtId="0" fontId="13" fillId="0" borderId="0" xfId="0" applyFont="1" applyAlignment="1">
      <alignment horizontal="center"/>
    </xf>
    <xf numFmtId="0" fontId="13" fillId="0" borderId="0" xfId="0" applyFont="1" applyBorder="1" applyAlignment="1">
      <alignment horizontal="center"/>
    </xf>
    <xf numFmtId="0" fontId="11" fillId="0" borderId="0" xfId="0" applyFont="1" applyBorder="1" applyAlignment="1">
      <alignment horizontal="left"/>
    </xf>
    <xf numFmtId="0" fontId="6" fillId="0" borderId="6"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Border="1"/>
    <xf numFmtId="0" fontId="6" fillId="0" borderId="0" xfId="0" applyFont="1" applyBorder="1"/>
    <xf numFmtId="0" fontId="6" fillId="0" borderId="0" xfId="0" applyFont="1" applyAlignment="1">
      <alignment horizontal="right"/>
    </xf>
    <xf numFmtId="0" fontId="11" fillId="0" borderId="0" xfId="0" applyFont="1" applyBorder="1" applyAlignment="1">
      <alignment vertical="top"/>
    </xf>
    <xf numFmtId="0" fontId="6" fillId="0" borderId="0" xfId="0" applyFont="1" applyAlignment="1"/>
    <xf numFmtId="0" fontId="11" fillId="0" borderId="0" xfId="0" applyFont="1" applyAlignment="1">
      <alignment vertical="top" wrapText="1"/>
    </xf>
    <xf numFmtId="0" fontId="6" fillId="0" borderId="2" xfId="0" applyFont="1" applyBorder="1" applyAlignment="1">
      <alignment vertical="top" wrapText="1"/>
    </xf>
    <xf numFmtId="0" fontId="7" fillId="0" borderId="0" xfId="0" applyFont="1" applyAlignment="1">
      <alignment horizontal="right"/>
    </xf>
    <xf numFmtId="0" fontId="11" fillId="0" borderId="0" xfId="0" applyFont="1" applyBorder="1" applyAlignment="1">
      <alignment horizontal="left" wrapText="1"/>
    </xf>
    <xf numFmtId="0" fontId="7" fillId="0" borderId="0" xfId="0" applyFont="1" applyAlignment="1"/>
    <xf numFmtId="0" fontId="15" fillId="0" borderId="0" xfId="0" applyFont="1" applyAlignment="1"/>
    <xf numFmtId="0" fontId="16" fillId="0" borderId="0" xfId="0" applyFont="1" applyAlignment="1"/>
    <xf numFmtId="0" fontId="9" fillId="0" borderId="0" xfId="0" applyFont="1" applyAlignment="1">
      <alignment horizontal="center" wrapText="1"/>
    </xf>
    <xf numFmtId="0" fontId="17" fillId="0" borderId="0" xfId="0" applyFont="1"/>
    <xf numFmtId="0" fontId="19" fillId="0" borderId="0" xfId="0" applyFont="1"/>
    <xf numFmtId="0" fontId="17" fillId="0" borderId="0" xfId="0" applyFont="1" applyBorder="1"/>
    <xf numFmtId="0" fontId="17" fillId="0" borderId="0" xfId="0" applyFont="1" applyAlignment="1">
      <alignment horizontal="center" vertical="top" wrapText="1"/>
    </xf>
    <xf numFmtId="0" fontId="17" fillId="0" borderId="0" xfId="0" applyFont="1" applyAlignment="1">
      <alignment vertical="top" wrapText="1"/>
    </xf>
    <xf numFmtId="0" fontId="17" fillId="0" borderId="2" xfId="0" applyFont="1" applyBorder="1" applyAlignment="1">
      <alignment vertical="top" wrapText="1"/>
    </xf>
    <xf numFmtId="0" fontId="19" fillId="0" borderId="2" xfId="0" applyFont="1" applyFill="1" applyBorder="1" applyAlignment="1">
      <alignment vertical="top" wrapText="1"/>
    </xf>
    <xf numFmtId="0" fontId="20" fillId="0" borderId="0" xfId="0" applyFont="1" applyAlignment="1">
      <alignment horizontal="center" vertical="top" wrapText="1"/>
    </xf>
    <xf numFmtId="0" fontId="14" fillId="0" borderId="0" xfId="0" applyFont="1"/>
    <xf numFmtId="0" fontId="21" fillId="0" borderId="2" xfId="0" applyFont="1" applyBorder="1" applyAlignment="1">
      <alignment horizontal="center" vertical="top" wrapText="1"/>
    </xf>
    <xf numFmtId="0" fontId="6" fillId="0" borderId="2" xfId="0" applyFont="1" applyBorder="1" applyAlignment="1">
      <alignment horizontal="center" vertical="top"/>
    </xf>
    <xf numFmtId="0" fontId="21" fillId="0" borderId="0" xfId="0" applyFont="1"/>
    <xf numFmtId="0" fontId="11" fillId="0" borderId="0" xfId="0" quotePrefix="1" applyFont="1" applyBorder="1" applyAlignment="1">
      <alignment horizontal="center"/>
    </xf>
    <xf numFmtId="0" fontId="23" fillId="0" borderId="0" xfId="1" applyFont="1"/>
    <xf numFmtId="0" fontId="49" fillId="0" borderId="0" xfId="1"/>
    <xf numFmtId="0" fontId="49" fillId="0" borderId="0" xfId="1" applyAlignment="1">
      <alignment horizontal="left"/>
    </xf>
    <xf numFmtId="0" fontId="22" fillId="0" borderId="0" xfId="1" applyFont="1"/>
    <xf numFmtId="0" fontId="22" fillId="0" borderId="0" xfId="1" applyFont="1" applyAlignment="1">
      <alignment horizontal="center"/>
    </xf>
    <xf numFmtId="0" fontId="6" fillId="0" borderId="0" xfId="0" applyFont="1" applyAlignment="1">
      <alignment vertical="top" wrapText="1"/>
    </xf>
    <xf numFmtId="0" fontId="11" fillId="0" borderId="0" xfId="3"/>
    <xf numFmtId="0" fontId="9" fillId="0" borderId="0" xfId="3" applyFont="1" applyAlignment="1">
      <alignment horizontal="center"/>
    </xf>
    <xf numFmtId="0" fontId="8" fillId="0" borderId="0" xfId="3" applyFont="1"/>
    <xf numFmtId="0" fontId="6" fillId="0" borderId="2" xfId="3" applyFont="1" applyBorder="1" applyAlignment="1">
      <alignment horizontal="center"/>
    </xf>
    <xf numFmtId="0" fontId="6" fillId="0" borderId="2" xfId="3" applyFont="1" applyBorder="1" applyAlignment="1">
      <alignment horizontal="center" vertical="top" wrapText="1"/>
    </xf>
    <xf numFmtId="0" fontId="11" fillId="0" borderId="2" xfId="3" applyBorder="1" applyAlignment="1">
      <alignment horizontal="center"/>
    </xf>
    <xf numFmtId="0" fontId="11" fillId="0" borderId="2" xfId="3" applyBorder="1"/>
    <xf numFmtId="0" fontId="11" fillId="0" borderId="0" xfId="3" applyFill="1" applyBorder="1" applyAlignment="1">
      <alignment horizontal="left"/>
    </xf>
    <xf numFmtId="0" fontId="6" fillId="0" borderId="0" xfId="3" applyFont="1" applyBorder="1" applyAlignment="1">
      <alignment horizontal="center"/>
    </xf>
    <xf numFmtId="0" fontId="11" fillId="0" borderId="0" xfId="3" applyBorder="1"/>
    <xf numFmtId="0" fontId="10" fillId="0" borderId="0" xfId="3" applyFont="1"/>
    <xf numFmtId="0" fontId="6" fillId="0" borderId="0" xfId="3" applyFont="1"/>
    <xf numFmtId="0" fontId="7" fillId="0" borderId="0" xfId="3" applyFont="1" applyAlignment="1"/>
    <xf numFmtId="0" fontId="21" fillId="0" borderId="7" xfId="0" applyFont="1" applyBorder="1" applyAlignment="1"/>
    <xf numFmtId="0" fontId="6" fillId="0" borderId="6" xfId="0" applyFont="1" applyBorder="1" applyAlignment="1">
      <alignment horizontal="center" vertical="top" wrapText="1"/>
    </xf>
    <xf numFmtId="0" fontId="7" fillId="0" borderId="0" xfId="0" applyFont="1" applyAlignment="1">
      <alignment horizontal="center"/>
    </xf>
    <xf numFmtId="0" fontId="6" fillId="0" borderId="9" xfId="0" applyFont="1" applyFill="1" applyBorder="1" applyAlignment="1">
      <alignment horizontal="center" vertical="top" wrapText="1"/>
    </xf>
    <xf numFmtId="0" fontId="10" fillId="0" borderId="0" xfId="0" applyFont="1" applyAlignment="1"/>
    <xf numFmtId="0" fontId="23" fillId="0" borderId="0" xfId="1" applyFont="1" applyBorder="1"/>
    <xf numFmtId="0" fontId="21" fillId="0" borderId="0" xfId="0" applyFont="1" applyBorder="1" applyAlignment="1"/>
    <xf numFmtId="0" fontId="9" fillId="0" borderId="0" xfId="0" applyFont="1" applyAlignment="1"/>
    <xf numFmtId="0" fontId="14" fillId="0" borderId="0" xfId="0" applyFont="1" applyBorder="1"/>
    <xf numFmtId="0" fontId="10" fillId="0" borderId="0" xfId="0" applyFont="1" applyBorder="1"/>
    <xf numFmtId="0" fontId="15" fillId="0" borderId="0" xfId="3" applyFont="1" applyAlignment="1"/>
    <xf numFmtId="0" fontId="21" fillId="0" borderId="0" xfId="0" applyFont="1" applyBorder="1" applyAlignment="1">
      <alignment horizontal="center"/>
    </xf>
    <xf numFmtId="0" fontId="10" fillId="0" borderId="7" xfId="0" applyFont="1" applyBorder="1" applyAlignment="1"/>
    <xf numFmtId="0" fontId="10" fillId="0" borderId="0" xfId="3" applyFont="1" applyAlignment="1">
      <alignment vertical="top" wrapText="1"/>
    </xf>
    <xf numFmtId="0" fontId="18" fillId="0" borderId="0" xfId="0" applyFont="1" applyAlignment="1">
      <alignment horizontal="left"/>
    </xf>
    <xf numFmtId="0" fontId="11" fillId="0" borderId="0" xfId="1" applyFont="1"/>
    <xf numFmtId="0" fontId="9" fillId="0" borderId="0" xfId="1" applyFont="1" applyAlignment="1">
      <alignment horizontal="center"/>
    </xf>
    <xf numFmtId="0" fontId="6" fillId="0" borderId="2" xfId="1" applyFont="1" applyBorder="1" applyAlignment="1">
      <alignment horizontal="center" vertical="top" wrapText="1"/>
    </xf>
    <xf numFmtId="0" fontId="21" fillId="0" borderId="2" xfId="1" applyFont="1" applyBorder="1" applyAlignment="1">
      <alignment horizontal="center"/>
    </xf>
    <xf numFmtId="0" fontId="21" fillId="0" borderId="2" xfId="0" applyFont="1" applyBorder="1" applyAlignment="1">
      <alignment horizontal="center"/>
    </xf>
    <xf numFmtId="0" fontId="31" fillId="0" borderId="3" xfId="1" applyFont="1" applyBorder="1" applyAlignment="1">
      <alignment horizontal="center" vertical="top" wrapText="1"/>
    </xf>
    <xf numFmtId="0" fontId="28" fillId="0" borderId="0" xfId="1" applyFont="1" applyAlignment="1">
      <alignment horizontal="center"/>
    </xf>
    <xf numFmtId="0" fontId="32" fillId="0" borderId="10" xfId="1" applyFont="1" applyBorder="1" applyAlignment="1">
      <alignment horizontal="center" wrapText="1"/>
    </xf>
    <xf numFmtId="0" fontId="32" fillId="0" borderId="1" xfId="1" applyFont="1" applyBorder="1" applyAlignment="1">
      <alignment horizontal="center"/>
    </xf>
    <xf numFmtId="0" fontId="0" fillId="0" borderId="0" xfId="0" applyAlignment="1">
      <alignment horizontal="center"/>
    </xf>
    <xf numFmtId="0" fontId="10" fillId="0" borderId="0" xfId="0" applyFont="1" applyBorder="1" applyAlignment="1"/>
    <xf numFmtId="0" fontId="19" fillId="0" borderId="0" xfId="0" applyFont="1" applyAlignment="1">
      <alignment horizontal="center"/>
    </xf>
    <xf numFmtId="0" fontId="11" fillId="0" borderId="2" xfId="3" applyFont="1" applyBorder="1" applyAlignment="1">
      <alignment horizontal="center" vertical="top" wrapText="1"/>
    </xf>
    <xf numFmtId="0" fontId="11" fillId="0" borderId="0" xfId="3" applyFont="1"/>
    <xf numFmtId="0" fontId="6" fillId="0" borderId="2" xfId="1" applyFont="1" applyBorder="1" applyAlignment="1">
      <alignment horizontal="center"/>
    </xf>
    <xf numFmtId="0" fontId="51" fillId="0" borderId="0" xfId="0" applyFont="1" applyAlignment="1">
      <alignment horizontal="center"/>
    </xf>
    <xf numFmtId="0" fontId="37" fillId="0" borderId="0" xfId="0" applyFont="1" applyAlignment="1">
      <alignment horizontal="center"/>
    </xf>
    <xf numFmtId="0" fontId="38" fillId="0" borderId="0" xfId="0" applyFont="1"/>
    <xf numFmtId="0" fontId="39" fillId="0" borderId="0" xfId="0" applyFont="1" applyBorder="1" applyAlignment="1"/>
    <xf numFmtId="0" fontId="39" fillId="0" borderId="1" xfId="0" applyFont="1" applyBorder="1" applyAlignment="1">
      <alignment vertical="top" wrapText="1"/>
    </xf>
    <xf numFmtId="0" fontId="40" fillId="0" borderId="2" xfId="0" quotePrefix="1" applyFont="1" applyBorder="1" applyAlignment="1">
      <alignment horizontal="center" vertical="top" wrapText="1"/>
    </xf>
    <xf numFmtId="0" fontId="52" fillId="0" borderId="0" xfId="0" applyFont="1"/>
    <xf numFmtId="0" fontId="6" fillId="0" borderId="0" xfId="1" applyFont="1"/>
    <xf numFmtId="0" fontId="6" fillId="0" borderId="0" xfId="1" applyFont="1" applyAlignment="1">
      <alignment horizontal="center" vertical="top" wrapText="1"/>
    </xf>
    <xf numFmtId="0" fontId="6" fillId="0" borderId="0" xfId="1" applyFont="1" applyAlignment="1">
      <alignment horizontal="center"/>
    </xf>
    <xf numFmtId="0" fontId="21" fillId="0" borderId="0" xfId="1" applyFont="1" applyAlignment="1">
      <alignment horizontal="left"/>
    </xf>
    <xf numFmtId="0" fontId="10" fillId="0" borderId="0" xfId="1" applyFont="1"/>
    <xf numFmtId="0" fontId="6" fillId="0" borderId="0" xfId="1" applyFont="1" applyAlignment="1"/>
    <xf numFmtId="0" fontId="6" fillId="0" borderId="0" xfId="1" applyFont="1" applyBorder="1" applyAlignment="1"/>
    <xf numFmtId="0" fontId="6" fillId="0" borderId="0" xfId="1" applyFont="1" applyBorder="1"/>
    <xf numFmtId="0" fontId="40" fillId="0" borderId="2" xfId="0" applyFont="1" applyBorder="1" applyAlignment="1">
      <alignment horizontal="center" vertical="top" wrapText="1"/>
    </xf>
    <xf numFmtId="0" fontId="6" fillId="0" borderId="0" xfId="1" applyFont="1" applyAlignment="1">
      <alignment vertical="top" wrapText="1"/>
    </xf>
    <xf numFmtId="0" fontId="36" fillId="0" borderId="0" xfId="0" applyFont="1" applyAlignment="1"/>
    <xf numFmtId="0" fontId="37" fillId="0" borderId="0" xfId="0" applyFont="1" applyAlignment="1"/>
    <xf numFmtId="0" fontId="40" fillId="0" borderId="0" xfId="0" applyFont="1" applyBorder="1" applyAlignment="1"/>
    <xf numFmtId="0" fontId="39" fillId="0" borderId="2" xfId="0" applyFont="1" applyBorder="1" applyAlignment="1">
      <alignment horizontal="center" vertical="top" wrapText="1"/>
    </xf>
    <xf numFmtId="0" fontId="50" fillId="0" borderId="2" xfId="0" applyFont="1" applyBorder="1" applyAlignment="1">
      <alignment horizontal="center" vertical="top" wrapText="1"/>
    </xf>
    <xf numFmtId="0" fontId="53" fillId="0" borderId="0" xfId="0" applyFont="1" applyBorder="1" applyAlignment="1">
      <alignment vertical="top"/>
    </xf>
    <xf numFmtId="0" fontId="54" fillId="0" borderId="2" xfId="0" applyFont="1" applyBorder="1" applyAlignment="1">
      <alignment vertical="top" wrapText="1"/>
    </xf>
    <xf numFmtId="0" fontId="51" fillId="0" borderId="2" xfId="0" applyFont="1" applyBorder="1" applyAlignment="1">
      <alignment horizontal="center"/>
    </xf>
    <xf numFmtId="0" fontId="0" fillId="0" borderId="0" xfId="0" applyBorder="1" applyAlignment="1">
      <alignment horizontal="center"/>
    </xf>
    <xf numFmtId="0" fontId="56" fillId="0" borderId="0" xfId="0" applyFont="1" applyAlignment="1">
      <alignment horizontal="center"/>
    </xf>
    <xf numFmtId="0" fontId="57" fillId="0" borderId="0" xfId="0" applyFont="1" applyBorder="1" applyAlignment="1">
      <alignment horizontal="center" vertical="center"/>
    </xf>
    <xf numFmtId="0" fontId="58" fillId="0" borderId="2" xfId="0" applyFont="1" applyBorder="1" applyAlignment="1">
      <alignment vertical="top" wrapText="1"/>
    </xf>
    <xf numFmtId="0" fontId="58" fillId="0" borderId="2" xfId="0" applyFont="1" applyBorder="1" applyAlignment="1">
      <alignment horizontal="center" vertical="top" wrapText="1"/>
    </xf>
    <xf numFmtId="0" fontId="50" fillId="0" borderId="0" xfId="0" applyFont="1"/>
    <xf numFmtId="0" fontId="59" fillId="0" borderId="2" xfId="0" applyFont="1" applyBorder="1" applyAlignment="1">
      <alignment vertical="center" wrapText="1"/>
    </xf>
    <xf numFmtId="0" fontId="59" fillId="0" borderId="2" xfId="0" applyFont="1" applyBorder="1" applyAlignment="1">
      <alignment horizontal="left" vertical="center" wrapText="1" indent="2"/>
    </xf>
    <xf numFmtId="0" fontId="59" fillId="0" borderId="0" xfId="0" applyFont="1" applyBorder="1" applyAlignment="1">
      <alignment horizontal="left" vertical="center" wrapText="1" indent="2"/>
    </xf>
    <xf numFmtId="0" fontId="59" fillId="0" borderId="0" xfId="0" applyFont="1" applyBorder="1" applyAlignment="1">
      <alignment vertical="center" wrapText="1"/>
    </xf>
    <xf numFmtId="0" fontId="50" fillId="0" borderId="2" xfId="0" applyFont="1" applyBorder="1" applyAlignment="1">
      <alignment vertical="top" wrapText="1"/>
    </xf>
    <xf numFmtId="0" fontId="50" fillId="0" borderId="5" xfId="0" applyFont="1" applyBorder="1" applyAlignment="1">
      <alignment horizontal="center" vertical="top" wrapText="1"/>
    </xf>
    <xf numFmtId="0" fontId="59" fillId="0" borderId="2" xfId="0" applyFont="1" applyBorder="1" applyAlignment="1">
      <alignment horizontal="center" vertical="center" wrapText="1"/>
    </xf>
    <xf numFmtId="0" fontId="9" fillId="0" borderId="0" xfId="1" applyFont="1" applyAlignment="1"/>
    <xf numFmtId="0" fontId="36" fillId="0" borderId="0" xfId="0" applyFont="1" applyAlignment="1">
      <alignment horizontal="right"/>
    </xf>
    <xf numFmtId="0" fontId="6" fillId="0" borderId="5" xfId="0" applyFont="1" applyBorder="1" applyAlignment="1">
      <alignment vertical="top" wrapText="1"/>
    </xf>
    <xf numFmtId="0" fontId="54" fillId="0" borderId="3" xfId="0" applyFont="1" applyBorder="1" applyAlignment="1">
      <alignment horizontal="center" vertical="top" wrapText="1"/>
    </xf>
    <xf numFmtId="0" fontId="54" fillId="0" borderId="2" xfId="0" applyFont="1" applyBorder="1" applyAlignment="1">
      <alignment horizontal="center" vertical="top" wrapText="1"/>
    </xf>
    <xf numFmtId="0" fontId="11" fillId="3" borderId="0" xfId="1" applyFont="1" applyFill="1"/>
    <xf numFmtId="0" fontId="9" fillId="3" borderId="0" xfId="1" applyFont="1" applyFill="1" applyAlignment="1"/>
    <xf numFmtId="0" fontId="11" fillId="3" borderId="0" xfId="0" applyFont="1" applyFill="1"/>
    <xf numFmtId="0" fontId="6" fillId="0" borderId="0" xfId="3" applyFont="1" applyAlignment="1"/>
    <xf numFmtId="0" fontId="21" fillId="0" borderId="0" xfId="3" applyFont="1" applyAlignment="1">
      <alignment horizontal="right"/>
    </xf>
    <xf numFmtId="0" fontId="38" fillId="3" borderId="0" xfId="0" applyFont="1" applyFill="1"/>
    <xf numFmtId="0" fontId="50" fillId="3" borderId="2" xfId="0" applyFont="1" applyFill="1" applyBorder="1" applyAlignment="1">
      <alignment horizontal="center" vertical="top" wrapText="1"/>
    </xf>
    <xf numFmtId="0" fontId="0" fillId="3" borderId="0" xfId="0" applyFill="1"/>
    <xf numFmtId="0" fontId="38" fillId="0" borderId="2" xfId="0" quotePrefix="1" applyFont="1" applyBorder="1" applyAlignment="1">
      <alignment horizontal="center" vertical="top" wrapText="1"/>
    </xf>
    <xf numFmtId="0" fontId="40" fillId="0" borderId="3" xfId="0" applyFont="1" applyBorder="1" applyAlignment="1">
      <alignment horizontal="center" vertical="top" wrapText="1"/>
    </xf>
    <xf numFmtId="0" fontId="14" fillId="3" borderId="0" xfId="0" applyFont="1" applyFill="1" applyAlignment="1">
      <alignment horizontal="right"/>
    </xf>
    <xf numFmtId="0" fontId="6" fillId="0" borderId="0" xfId="0" applyFont="1" applyBorder="1" applyAlignment="1">
      <alignment horizontal="center" vertical="center" wrapText="1"/>
    </xf>
    <xf numFmtId="0" fontId="6" fillId="3" borderId="2" xfId="1" applyFont="1" applyFill="1" applyBorder="1" applyAlignment="1">
      <alignment horizontal="center" vertical="center"/>
    </xf>
    <xf numFmtId="0" fontId="44" fillId="0" borderId="0" xfId="0" applyFont="1" applyAlignment="1"/>
    <xf numFmtId="0" fontId="50" fillId="0" borderId="2" xfId="0" applyFont="1" applyBorder="1" applyAlignment="1">
      <alignment horizontal="center" vertical="top" wrapText="1"/>
    </xf>
    <xf numFmtId="0" fontId="36" fillId="0" borderId="0" xfId="0" applyFont="1" applyAlignment="1">
      <alignment horizontal="center"/>
    </xf>
    <xf numFmtId="0" fontId="39" fillId="3" borderId="1" xfId="0" applyFont="1" applyFill="1" applyBorder="1" applyAlignment="1">
      <alignment horizontal="center" vertical="top" wrapText="1"/>
    </xf>
    <xf numFmtId="0" fontId="6" fillId="0" borderId="0" xfId="2" applyFont="1"/>
    <xf numFmtId="0" fontId="6" fillId="0" borderId="0" xfId="2" applyFont="1" applyAlignment="1">
      <alignment horizontal="center" vertical="top" wrapText="1"/>
    </xf>
    <xf numFmtId="0" fontId="6" fillId="0" borderId="0" xfId="2" applyFont="1" applyAlignment="1"/>
    <xf numFmtId="0" fontId="6" fillId="0" borderId="0" xfId="2" applyFont="1" applyAlignment="1">
      <alignment horizontal="center"/>
    </xf>
    <xf numFmtId="0" fontId="40" fillId="3" borderId="2" xfId="0" quotePrefix="1" applyFont="1" applyFill="1" applyBorder="1" applyAlignment="1">
      <alignment horizontal="center" vertical="top" wrapText="1"/>
    </xf>
    <xf numFmtId="0" fontId="6" fillId="0" borderId="7" xfId="0" applyFont="1" applyBorder="1" applyAlignment="1"/>
    <xf numFmtId="0" fontId="58" fillId="0" borderId="0" xfId="0" applyFont="1" applyBorder="1" applyAlignment="1">
      <alignment horizontal="center" vertical="top" wrapText="1"/>
    </xf>
    <xf numFmtId="0" fontId="11" fillId="3" borderId="0" xfId="3" applyFont="1" applyFill="1"/>
    <xf numFmtId="0" fontId="11" fillId="4" borderId="0" xfId="3" applyFont="1" applyFill="1"/>
    <xf numFmtId="0" fontId="16" fillId="3" borderId="0" xfId="3" applyFont="1" applyFill="1"/>
    <xf numFmtId="0" fontId="16" fillId="4" borderId="0" xfId="3" applyFont="1" applyFill="1"/>
    <xf numFmtId="0" fontId="21" fillId="3" borderId="2" xfId="3" applyFont="1" applyFill="1" applyBorder="1" applyAlignment="1">
      <alignment horizontal="center" vertical="top" wrapText="1"/>
    </xf>
    <xf numFmtId="0" fontId="6" fillId="3" borderId="0" xfId="3" applyFont="1" applyFill="1"/>
    <xf numFmtId="0" fontId="6" fillId="4" borderId="0" xfId="3" applyFont="1" applyFill="1"/>
    <xf numFmtId="0" fontId="11" fillId="3" borderId="0" xfId="3" applyFont="1" applyFill="1" applyBorder="1"/>
    <xf numFmtId="0" fontId="6" fillId="3" borderId="0" xfId="3" applyFont="1" applyFill="1" applyBorder="1" applyAlignment="1">
      <alignment horizontal="left"/>
    </xf>
    <xf numFmtId="0" fontId="6" fillId="3" borderId="0" xfId="3" applyFont="1" applyFill="1" applyBorder="1"/>
    <xf numFmtId="0" fontId="21" fillId="4" borderId="0" xfId="3" applyFont="1" applyFill="1"/>
    <xf numFmtId="0" fontId="11" fillId="0" borderId="2" xfId="3" applyFont="1" applyBorder="1"/>
    <xf numFmtId="0" fontId="11" fillId="0" borderId="0" xfId="3" applyFont="1" applyAlignment="1">
      <alignment horizontal="center"/>
    </xf>
    <xf numFmtId="0" fontId="16" fillId="0" borderId="0" xfId="3" applyFont="1" applyAlignment="1"/>
    <xf numFmtId="0" fontId="10" fillId="0" borderId="0" xfId="3" applyFont="1" applyAlignment="1"/>
    <xf numFmtId="0" fontId="7" fillId="0" borderId="0" xfId="3" applyFont="1" applyAlignment="1">
      <alignment horizontal="right"/>
    </xf>
    <xf numFmtId="0" fontId="22" fillId="0" borderId="0" xfId="1" applyFont="1" applyBorder="1" applyAlignment="1">
      <alignment horizontal="left"/>
    </xf>
    <xf numFmtId="0" fontId="49" fillId="0" borderId="0" xfId="1" applyBorder="1" applyAlignment="1">
      <alignment horizontal="center"/>
    </xf>
    <xf numFmtId="0" fontId="9" fillId="0" borderId="0" xfId="3" applyFont="1" applyAlignment="1"/>
    <xf numFmtId="0" fontId="21" fillId="0" borderId="3" xfId="3" applyFont="1" applyBorder="1" applyAlignment="1">
      <alignment horizontal="center" vertical="top" wrapText="1"/>
    </xf>
    <xf numFmtId="0" fontId="6" fillId="0" borderId="0" xfId="3" applyFont="1" applyAlignment="1">
      <alignment vertical="top" wrapText="1"/>
    </xf>
    <xf numFmtId="0" fontId="19" fillId="0" borderId="0" xfId="3" applyFont="1" applyAlignment="1"/>
    <xf numFmtId="0" fontId="60" fillId="0" borderId="2" xfId="3" applyFont="1" applyBorder="1"/>
    <xf numFmtId="0" fontId="60" fillId="0" borderId="2" xfId="3" applyFont="1" applyBorder="1" applyAlignment="1">
      <alignment horizontal="left"/>
    </xf>
    <xf numFmtId="0" fontId="60" fillId="0" borderId="2" xfId="3" applyFont="1" applyFill="1" applyBorder="1"/>
    <xf numFmtId="0" fontId="39" fillId="3" borderId="1" xfId="0" applyFont="1" applyFill="1" applyBorder="1" applyAlignment="1">
      <alignment horizontal="center" vertical="top" wrapText="1"/>
    </xf>
    <xf numFmtId="0" fontId="51" fillId="0" borderId="0" xfId="3" applyFont="1" applyAlignment="1">
      <alignment horizontal="center"/>
    </xf>
    <xf numFmtId="0" fontId="38" fillId="0" borderId="0" xfId="3" applyFont="1"/>
    <xf numFmtId="0" fontId="39" fillId="0" borderId="0" xfId="3" applyFont="1" applyBorder="1" applyAlignment="1"/>
    <xf numFmtId="0" fontId="39" fillId="0" borderId="1" xfId="3" applyFont="1" applyBorder="1" applyAlignment="1">
      <alignment horizontal="center" vertical="top" wrapText="1"/>
    </xf>
    <xf numFmtId="0" fontId="39" fillId="3" borderId="1" xfId="3" applyFont="1" applyFill="1" applyBorder="1" applyAlignment="1">
      <alignment horizontal="center" vertical="top" wrapText="1"/>
    </xf>
    <xf numFmtId="0" fontId="39" fillId="3" borderId="12" xfId="3" applyFont="1" applyFill="1" applyBorder="1" applyAlignment="1">
      <alignment horizontal="center" vertical="top" wrapText="1"/>
    </xf>
    <xf numFmtId="0" fontId="39" fillId="3" borderId="2" xfId="3" applyFont="1" applyFill="1" applyBorder="1" applyAlignment="1">
      <alignment horizontal="center" vertical="top" wrapText="1"/>
    </xf>
    <xf numFmtId="0" fontId="40" fillId="0" borderId="2" xfId="3" quotePrefix="1" applyFont="1" applyBorder="1" applyAlignment="1">
      <alignment horizontal="center" vertical="top" wrapText="1"/>
    </xf>
    <xf numFmtId="0" fontId="40" fillId="0" borderId="5" xfId="3" quotePrefix="1" applyFont="1" applyBorder="1" applyAlignment="1">
      <alignment horizontal="center" vertical="top" wrapText="1"/>
    </xf>
    <xf numFmtId="0" fontId="51" fillId="0" borderId="2" xfId="3" applyFont="1" applyBorder="1" applyAlignment="1">
      <alignment horizontal="center"/>
    </xf>
    <xf numFmtId="0" fontId="52" fillId="0" borderId="0" xfId="3" applyFont="1"/>
    <xf numFmtId="14" fontId="6" fillId="0" borderId="0" xfId="0" applyNumberFormat="1" applyFont="1"/>
    <xf numFmtId="0" fontId="10" fillId="0" borderId="2" xfId="0" applyFont="1" applyBorder="1" applyAlignment="1">
      <alignment horizontal="center" vertical="center"/>
    </xf>
    <xf numFmtId="0" fontId="40" fillId="0" borderId="10" xfId="0" applyFont="1" applyFill="1" applyBorder="1" applyAlignment="1">
      <alignment horizontal="center" vertical="top" wrapText="1"/>
    </xf>
    <xf numFmtId="0" fontId="11" fillId="0" borderId="0" xfId="0" applyFont="1"/>
    <xf numFmtId="0" fontId="66" fillId="0" borderId="0" xfId="0" applyFont="1"/>
    <xf numFmtId="0" fontId="6" fillId="0" borderId="2" xfId="0" applyFont="1" applyBorder="1" applyAlignment="1">
      <alignment horizontal="center" vertical="top" wrapText="1"/>
    </xf>
    <xf numFmtId="0" fontId="16" fillId="0" borderId="0" xfId="0" applyFont="1"/>
    <xf numFmtId="0" fontId="59" fillId="0" borderId="11" xfId="0" applyFont="1" applyFill="1" applyBorder="1" applyAlignment="1">
      <alignment vertical="center" wrapText="1"/>
    </xf>
    <xf numFmtId="0" fontId="59" fillId="0" borderId="5" xfId="0" applyFont="1" applyBorder="1" applyAlignment="1">
      <alignment horizontal="center" vertical="center" wrapText="1"/>
    </xf>
    <xf numFmtId="0" fontId="50" fillId="0" borderId="2" xfId="0" applyFont="1" applyBorder="1" applyAlignment="1">
      <alignment horizontal="center"/>
    </xf>
    <xf numFmtId="0" fontId="6" fillId="3" borderId="0" xfId="3" applyFont="1" applyFill="1" applyBorder="1" applyAlignment="1">
      <alignment vertical="center"/>
    </xf>
    <xf numFmtId="0" fontId="16" fillId="0" borderId="2" xfId="0" applyFont="1" applyBorder="1" applyAlignment="1">
      <alignment horizontal="center" vertical="center"/>
    </xf>
    <xf numFmtId="0" fontId="65" fillId="0" borderId="0" xfId="0" applyFont="1"/>
    <xf numFmtId="0" fontId="16" fillId="0" borderId="2" xfId="0" applyFont="1" applyBorder="1" applyAlignment="1">
      <alignment horizontal="center" vertical="top" wrapText="1"/>
    </xf>
    <xf numFmtId="0" fontId="0" fillId="0" borderId="0" xfId="0" applyAlignment="1">
      <alignment vertical="center"/>
    </xf>
    <xf numFmtId="0" fontId="11" fillId="0" borderId="0" xfId="0" applyFont="1"/>
    <xf numFmtId="0" fontId="9" fillId="0" borderId="0" xfId="1" applyFont="1" applyAlignment="1"/>
    <xf numFmtId="0" fontId="6" fillId="0" borderId="2" xfId="0" applyFont="1" applyBorder="1" applyAlignment="1">
      <alignment horizontal="center" vertical="top" wrapText="1"/>
    </xf>
    <xf numFmtId="0" fontId="6" fillId="0" borderId="2" xfId="0" applyFont="1" applyBorder="1" applyAlignment="1">
      <alignment horizontal="center" vertical="top" wrapText="1"/>
    </xf>
    <xf numFmtId="0" fontId="40" fillId="0" borderId="1" xfId="0" quotePrefix="1" applyFont="1" applyBorder="1" applyAlignment="1">
      <alignment horizontal="center" vertical="top" wrapText="1"/>
    </xf>
    <xf numFmtId="0" fontId="6" fillId="3" borderId="7" xfId="3" applyFont="1" applyFill="1" applyBorder="1" applyAlignment="1"/>
    <xf numFmtId="0" fontId="70" fillId="0" borderId="2" xfId="0" applyFont="1" applyBorder="1" applyAlignment="1">
      <alignment horizontal="center" vertical="top" wrapText="1"/>
    </xf>
    <xf numFmtId="0" fontId="70" fillId="0" borderId="0" xfId="0" applyFont="1"/>
    <xf numFmtId="0" fontId="16" fillId="0" borderId="2" xfId="3" applyFont="1" applyBorder="1" applyAlignment="1">
      <alignment horizontal="center"/>
    </xf>
    <xf numFmtId="0" fontId="16" fillId="0" borderId="2" xfId="0" applyFont="1" applyBorder="1" applyAlignment="1">
      <alignment vertical="top" wrapText="1"/>
    </xf>
    <xf numFmtId="0" fontId="11" fillId="0" borderId="0" xfId="0" applyFont="1"/>
    <xf numFmtId="0" fontId="18" fillId="0" borderId="0" xfId="0" applyFont="1"/>
    <xf numFmtId="0" fontId="8" fillId="2" borderId="2" xfId="0" applyFont="1" applyFill="1" applyBorder="1" applyAlignment="1">
      <alignment horizontal="center"/>
    </xf>
    <xf numFmtId="0" fontId="10" fillId="0" borderId="2" xfId="0" applyFont="1" applyBorder="1" applyAlignment="1">
      <alignment horizontal="center" vertical="center" wrapText="1"/>
    </xf>
    <xf numFmtId="0" fontId="10" fillId="0" borderId="10" xfId="0" applyFont="1" applyFill="1" applyBorder="1" applyAlignment="1">
      <alignment horizontal="center" vertical="center" wrapText="1"/>
    </xf>
    <xf numFmtId="0" fontId="40" fillId="3" borderId="2" xfId="0" quotePrefix="1" applyFont="1" applyFill="1" applyBorder="1" applyAlignment="1">
      <alignment horizontal="center" vertical="center" wrapText="1"/>
    </xf>
    <xf numFmtId="0" fontId="11" fillId="3" borderId="2" xfId="3" applyFont="1" applyFill="1" applyBorder="1" applyAlignment="1">
      <alignment horizontal="center" vertical="center"/>
    </xf>
    <xf numFmtId="164" fontId="16" fillId="0" borderId="0" xfId="0" applyNumberFormat="1" applyFont="1" applyBorder="1" applyAlignment="1">
      <alignment horizontal="center"/>
    </xf>
    <xf numFmtId="164" fontId="11" fillId="0" borderId="0" xfId="0" applyNumberFormat="1" applyFont="1" applyBorder="1" applyAlignment="1">
      <alignment horizontal="center"/>
    </xf>
    <xf numFmtId="164" fontId="16" fillId="0" borderId="0" xfId="1" applyNumberFormat="1" applyFont="1" applyBorder="1" applyAlignment="1">
      <alignment horizontal="center"/>
    </xf>
    <xf numFmtId="0" fontId="8" fillId="0" borderId="0" xfId="1" applyFont="1" applyBorder="1"/>
    <xf numFmtId="2" fontId="16" fillId="0" borderId="0" xfId="0" applyNumberFormat="1" applyFont="1" applyBorder="1"/>
    <xf numFmtId="164" fontId="10" fillId="0" borderId="0" xfId="0" applyNumberFormat="1" applyFont="1" applyBorder="1" applyAlignment="1">
      <alignment horizontal="center"/>
    </xf>
    <xf numFmtId="0" fontId="11" fillId="0" borderId="0" xfId="1" applyFont="1" applyBorder="1"/>
    <xf numFmtId="0" fontId="66" fillId="0" borderId="2" xfId="0" applyFont="1" applyBorder="1" applyAlignment="1">
      <alignment horizontal="center"/>
    </xf>
    <xf numFmtId="0" fontId="66" fillId="0" borderId="2" xfId="0" applyFont="1" applyBorder="1"/>
    <xf numFmtId="1" fontId="66" fillId="0" borderId="2" xfId="0" applyNumberFormat="1" applyFont="1" applyFill="1" applyBorder="1" applyAlignment="1">
      <alignment horizontal="center"/>
    </xf>
    <xf numFmtId="2" fontId="8" fillId="0" borderId="2" xfId="0" applyNumberFormat="1" applyFont="1" applyBorder="1" applyAlignment="1">
      <alignment horizontal="center" vertical="center"/>
    </xf>
    <xf numFmtId="0" fontId="10" fillId="0" borderId="9" xfId="0" applyFont="1" applyBorder="1" applyAlignment="1">
      <alignment horizontal="center" vertical="center"/>
    </xf>
    <xf numFmtId="0" fontId="6" fillId="0" borderId="2" xfId="0" applyFont="1" applyBorder="1" applyAlignment="1">
      <alignment horizontal="center" vertical="center" wrapText="1"/>
    </xf>
    <xf numFmtId="0" fontId="10" fillId="0" borderId="0" xfId="0" applyFont="1" applyAlignment="1">
      <alignment vertical="top" wrapText="1"/>
    </xf>
    <xf numFmtId="0" fontId="6" fillId="0" borderId="0" xfId="0" applyFont="1" applyAlignment="1">
      <alignment vertical="top" wrapText="1"/>
    </xf>
    <xf numFmtId="0" fontId="10"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11" fillId="0" borderId="2" xfId="0" applyFont="1" applyBorder="1" applyAlignment="1">
      <alignment horizontal="center" vertical="center"/>
    </xf>
    <xf numFmtId="0" fontId="10" fillId="0" borderId="2" xfId="0" applyFont="1" applyBorder="1" applyAlignment="1">
      <alignment vertical="center"/>
    </xf>
    <xf numFmtId="0" fontId="6" fillId="0" borderId="2" xfId="0" applyFont="1" applyBorder="1" applyAlignment="1">
      <alignment horizontal="center" vertical="center"/>
    </xf>
    <xf numFmtId="0" fontId="0" fillId="0" borderId="2" xfId="0"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2" xfId="0" applyBorder="1" applyAlignment="1">
      <alignment horizontal="center" vertical="center"/>
    </xf>
    <xf numFmtId="0" fontId="16" fillId="0" borderId="2" xfId="0" applyFont="1" applyBorder="1" applyAlignment="1">
      <alignment horizontal="center" vertical="center"/>
    </xf>
    <xf numFmtId="0" fontId="10" fillId="0" borderId="0" xfId="0" applyFont="1" applyBorder="1" applyAlignment="1">
      <alignment horizontal="center" vertical="center"/>
    </xf>
    <xf numFmtId="0" fontId="10" fillId="0" borderId="0" xfId="3" applyFont="1" applyAlignment="1">
      <alignment horizontal="center" vertical="center"/>
    </xf>
    <xf numFmtId="0" fontId="11" fillId="0" borderId="0" xfId="3" applyAlignment="1">
      <alignment vertical="center"/>
    </xf>
    <xf numFmtId="0" fontId="16" fillId="0" borderId="2" xfId="0" applyFont="1" applyBorder="1" applyAlignment="1">
      <alignment vertical="center"/>
    </xf>
    <xf numFmtId="0" fontId="65" fillId="2" borderId="2" xfId="0" applyFont="1" applyFill="1" applyBorder="1" applyAlignment="1">
      <alignment horizontal="center" vertical="center"/>
    </xf>
    <xf numFmtId="0" fontId="65" fillId="0" borderId="2" xfId="0" applyFont="1" applyBorder="1" applyAlignment="1">
      <alignment horizontal="center" vertical="center"/>
    </xf>
    <xf numFmtId="0" fontId="8" fillId="2" borderId="2" xfId="0" applyFont="1" applyFill="1" applyBorder="1" applyAlignment="1">
      <alignment horizontal="center" vertical="center"/>
    </xf>
    <xf numFmtId="0" fontId="8"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0" xfId="0" applyFont="1" applyAlignment="1">
      <alignment vertical="center"/>
    </xf>
    <xf numFmtId="0" fontId="65" fillId="0" borderId="2" xfId="0" applyFont="1" applyFill="1" applyBorder="1" applyAlignment="1">
      <alignment horizontal="center" vertical="center"/>
    </xf>
    <xf numFmtId="0" fontId="10" fillId="0" borderId="5" xfId="0" applyFont="1" applyBorder="1" applyAlignment="1">
      <alignment horizontal="center" vertical="center" wrapText="1"/>
    </xf>
    <xf numFmtId="0" fontId="38" fillId="0" borderId="2" xfId="0" quotePrefix="1" applyFont="1" applyBorder="1" applyAlignment="1">
      <alignment horizontal="center" vertical="center" wrapText="1"/>
    </xf>
    <xf numFmtId="0" fontId="11" fillId="0" borderId="2" xfId="0" applyFont="1" applyBorder="1" applyAlignment="1">
      <alignment vertical="center"/>
    </xf>
    <xf numFmtId="0" fontId="44" fillId="0" borderId="2" xfId="0" quotePrefix="1" applyFont="1" applyBorder="1" applyAlignment="1">
      <alignment horizontal="center" vertical="center" wrapText="1"/>
    </xf>
    <xf numFmtId="0" fontId="44" fillId="0" borderId="2" xfId="0" applyFont="1" applyBorder="1" applyAlignment="1">
      <alignment horizontal="center" vertical="center" wrapText="1"/>
    </xf>
    <xf numFmtId="0" fontId="51" fillId="0" borderId="0" xfId="0" applyFont="1" applyAlignment="1">
      <alignment horizontal="center" vertical="center"/>
    </xf>
    <xf numFmtId="0" fontId="40" fillId="0" borderId="2" xfId="0" quotePrefix="1" applyFont="1" applyBorder="1" applyAlignment="1">
      <alignment horizontal="center" vertical="center" wrapText="1"/>
    </xf>
    <xf numFmtId="0" fontId="39" fillId="0" borderId="1" xfId="0" applyFont="1" applyBorder="1" applyAlignment="1">
      <alignment vertical="center" wrapText="1"/>
    </xf>
    <xf numFmtId="0" fontId="39" fillId="3" borderId="1"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65" fillId="0" borderId="8" xfId="0" applyFont="1" applyBorder="1" applyAlignment="1">
      <alignment horizontal="center" vertical="center"/>
    </xf>
    <xf numFmtId="0" fontId="65" fillId="0" borderId="6" xfId="0" applyFont="1" applyBorder="1" applyAlignment="1">
      <alignment horizontal="center" vertical="center"/>
    </xf>
    <xf numFmtId="0" fontId="6" fillId="0" borderId="2" xfId="0" applyFont="1" applyBorder="1" applyAlignment="1">
      <alignment vertical="center"/>
    </xf>
    <xf numFmtId="0" fontId="6" fillId="0" borderId="5"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0" xfId="0" applyFont="1" applyBorder="1" applyAlignment="1">
      <alignment horizontal="center" vertical="center"/>
    </xf>
    <xf numFmtId="2" fontId="11" fillId="0" borderId="2" xfId="0" applyNumberFormat="1" applyFont="1" applyBorder="1" applyAlignment="1">
      <alignment horizontal="center" vertical="center"/>
    </xf>
    <xf numFmtId="2" fontId="6" fillId="0" borderId="2" xfId="0" applyNumberFormat="1" applyFont="1" applyBorder="1" applyAlignment="1">
      <alignment horizontal="center" vertical="center"/>
    </xf>
    <xf numFmtId="0" fontId="16" fillId="0" borderId="2" xfId="1" applyFont="1" applyBorder="1" applyAlignment="1">
      <alignment horizontal="center" vertical="center"/>
    </xf>
    <xf numFmtId="0" fontId="65" fillId="0" borderId="2" xfId="0" applyFont="1" applyBorder="1" applyAlignment="1">
      <alignment vertical="center"/>
    </xf>
    <xf numFmtId="0" fontId="16" fillId="0" borderId="0" xfId="1" applyFont="1" applyAlignment="1">
      <alignment vertical="center"/>
    </xf>
    <xf numFmtId="0" fontId="8" fillId="0" borderId="0" xfId="1" applyFont="1" applyAlignment="1">
      <alignment vertical="center"/>
    </xf>
    <xf numFmtId="0" fontId="10" fillId="0" borderId="9" xfId="0" applyFont="1" applyBorder="1" applyAlignment="1">
      <alignment vertical="center"/>
    </xf>
    <xf numFmtId="0" fontId="11" fillId="0" borderId="2" xfId="0" applyFont="1" applyBorder="1" applyAlignment="1">
      <alignment vertical="center" wrapText="1"/>
    </xf>
    <xf numFmtId="0" fontId="11" fillId="0" borderId="0" xfId="0" applyFont="1" applyAlignment="1">
      <alignment vertical="center" wrapText="1"/>
    </xf>
    <xf numFmtId="0" fontId="6" fillId="0" borderId="2" xfId="0" applyFont="1" applyBorder="1" applyAlignment="1">
      <alignment vertical="center" wrapText="1"/>
    </xf>
    <xf numFmtId="0" fontId="75" fillId="0" borderId="0" xfId="0" applyFont="1" applyAlignment="1">
      <alignment vertical="center"/>
    </xf>
    <xf numFmtId="0" fontId="71" fillId="0" borderId="2" xfId="0" quotePrefix="1" applyFont="1" applyBorder="1" applyAlignment="1">
      <alignment horizontal="center" vertical="center" wrapText="1"/>
    </xf>
    <xf numFmtId="0" fontId="49" fillId="0" borderId="2" xfId="3" applyFont="1" applyBorder="1" applyAlignment="1">
      <alignment horizontal="center" vertical="center"/>
    </xf>
    <xf numFmtId="0" fontId="51" fillId="0" borderId="0" xfId="3" applyFont="1" applyAlignment="1">
      <alignment horizontal="center" vertical="center"/>
    </xf>
    <xf numFmtId="0" fontId="0" fillId="0" borderId="0" xfId="0" applyBorder="1" applyAlignment="1">
      <alignment vertical="center"/>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0" xfId="0" applyFont="1" applyAlignment="1">
      <alignment vertical="center"/>
    </xf>
    <xf numFmtId="0" fontId="16" fillId="0" borderId="2" xfId="0" applyFont="1" applyBorder="1" applyAlignment="1">
      <alignment vertical="center" wrapText="1"/>
    </xf>
    <xf numFmtId="0" fontId="17" fillId="0" borderId="0" xfId="0" applyFont="1" applyAlignment="1">
      <alignment vertical="center" wrapText="1"/>
    </xf>
    <xf numFmtId="0" fontId="16" fillId="3" borderId="2" xfId="3" applyFont="1" applyFill="1" applyBorder="1" applyAlignment="1">
      <alignment horizontal="center" vertical="center"/>
    </xf>
    <xf numFmtId="2" fontId="16" fillId="3" borderId="2" xfId="3" applyNumberFormat="1" applyFont="1" applyFill="1" applyBorder="1" applyAlignment="1">
      <alignment horizontal="center" vertical="center"/>
    </xf>
    <xf numFmtId="0" fontId="16" fillId="4" borderId="0" xfId="3" applyFont="1" applyFill="1" applyAlignment="1">
      <alignment vertical="center"/>
    </xf>
    <xf numFmtId="0" fontId="16" fillId="0" borderId="5" xfId="0" applyFont="1" applyBorder="1" applyAlignment="1">
      <alignment horizontal="center" vertical="center"/>
    </xf>
    <xf numFmtId="0" fontId="11" fillId="4" borderId="0" xfId="3" applyFont="1" applyFill="1" applyAlignment="1">
      <alignment vertical="center"/>
    </xf>
    <xf numFmtId="0" fontId="6" fillId="4" borderId="0" xfId="3" applyFont="1" applyFill="1" applyAlignment="1">
      <alignment vertical="center"/>
    </xf>
    <xf numFmtId="0" fontId="11" fillId="3" borderId="5" xfId="3" applyFont="1" applyFill="1" applyBorder="1" applyAlignment="1">
      <alignment horizontal="center" vertical="center"/>
    </xf>
    <xf numFmtId="0" fontId="49" fillId="0" borderId="0" xfId="1" applyAlignment="1">
      <alignment vertical="center"/>
    </xf>
    <xf numFmtId="0" fontId="49" fillId="0" borderId="2" xfId="1" applyBorder="1" applyAlignment="1">
      <alignment horizontal="center" vertical="center"/>
    </xf>
    <xf numFmtId="0" fontId="23" fillId="0" borderId="0" xfId="1" applyFont="1" applyBorder="1" applyAlignment="1">
      <alignment vertical="center"/>
    </xf>
    <xf numFmtId="0" fontId="23" fillId="0" borderId="2" xfId="1" applyFont="1" applyBorder="1" applyAlignment="1">
      <alignment vertical="center"/>
    </xf>
    <xf numFmtId="0" fontId="23" fillId="0" borderId="0" xfId="1" applyFont="1" applyAlignment="1">
      <alignment vertical="center"/>
    </xf>
    <xf numFmtId="0" fontId="21" fillId="0" borderId="2" xfId="4" applyFont="1" applyBorder="1" applyAlignment="1">
      <alignment horizontal="center" vertical="center" wrapText="1"/>
    </xf>
    <xf numFmtId="0" fontId="21" fillId="0" borderId="5"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6" xfId="4" applyFont="1" applyBorder="1" applyAlignment="1">
      <alignment horizontal="center" vertical="center" wrapText="1"/>
    </xf>
    <xf numFmtId="0" fontId="21" fillId="0" borderId="2" xfId="4" applyFont="1" applyBorder="1" applyAlignment="1">
      <alignment horizontal="center" vertical="center"/>
    </xf>
    <xf numFmtId="0" fontId="11" fillId="0" borderId="0" xfId="4" applyAlignment="1">
      <alignment horizontal="center" vertical="center"/>
    </xf>
    <xf numFmtId="0" fontId="8" fillId="0" borderId="0" xfId="4" applyFont="1" applyAlignment="1">
      <alignment horizontal="center" vertical="center"/>
    </xf>
    <xf numFmtId="0" fontId="21" fillId="0" borderId="0" xfId="4" applyFont="1" applyAlignment="1">
      <alignment horizontal="center" vertical="center"/>
    </xf>
    <xf numFmtId="0" fontId="21" fillId="0" borderId="0" xfId="4" applyFont="1" applyBorder="1" applyAlignment="1">
      <alignment horizontal="center" vertical="center"/>
    </xf>
    <xf numFmtId="0" fontId="6" fillId="0" borderId="0" xfId="4" applyFont="1" applyAlignment="1">
      <alignment horizontal="center" vertical="center"/>
    </xf>
    <xf numFmtId="0" fontId="11" fillId="0" borderId="2" xfId="3" applyFont="1" applyBorder="1" applyAlignment="1">
      <alignment horizontal="center" vertical="center"/>
    </xf>
    <xf numFmtId="0" fontId="10" fillId="0" borderId="2" xfId="0" applyFont="1" applyBorder="1" applyAlignment="1">
      <alignment horizontal="center" vertical="center"/>
    </xf>
    <xf numFmtId="0" fontId="16" fillId="0" borderId="2"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9" fillId="0" borderId="0" xfId="3" applyFont="1" applyAlignment="1">
      <alignment horizontal="center" vertical="center"/>
    </xf>
    <xf numFmtId="0" fontId="6" fillId="0" borderId="0" xfId="1" applyFont="1" applyAlignment="1">
      <alignment horizontal="center" vertical="top" wrapText="1"/>
    </xf>
    <xf numFmtId="0" fontId="6" fillId="0" borderId="0" xfId="1" applyFont="1" applyAlignment="1">
      <alignment horizontal="center"/>
    </xf>
    <xf numFmtId="0" fontId="10" fillId="0" borderId="9" xfId="0" applyFont="1" applyBorder="1" applyAlignment="1">
      <alignment horizontal="center"/>
    </xf>
    <xf numFmtId="0" fontId="10" fillId="0" borderId="2" xfId="0" applyFont="1" applyBorder="1" applyAlignment="1">
      <alignment horizontal="center"/>
    </xf>
    <xf numFmtId="0" fontId="6" fillId="0" borderId="0" xfId="0" applyFont="1" applyAlignment="1">
      <alignment vertical="top" wrapText="1"/>
    </xf>
    <xf numFmtId="0" fontId="6" fillId="0" borderId="0" xfId="2" applyFont="1" applyAlignment="1">
      <alignment horizontal="center" vertical="top" wrapText="1"/>
    </xf>
    <xf numFmtId="0" fontId="11" fillId="0" borderId="0" xfId="0" applyFont="1"/>
    <xf numFmtId="0" fontId="6" fillId="0" borderId="2"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11" fillId="0" borderId="0" xfId="0" applyFont="1" applyAlignment="1"/>
    <xf numFmtId="0" fontId="6" fillId="0" borderId="0" xfId="2" applyFont="1" applyAlignment="1">
      <alignment vertical="top" wrapText="1"/>
    </xf>
    <xf numFmtId="0" fontId="17" fillId="3" borderId="2" xfId="0" applyFont="1" applyFill="1" applyBorder="1" applyAlignment="1">
      <alignment horizontal="center" vertical="center"/>
    </xf>
    <xf numFmtId="0" fontId="40" fillId="0" borderId="2" xfId="3" quotePrefix="1" applyFont="1" applyBorder="1" applyAlignment="1">
      <alignment horizontal="center" vertical="center" wrapText="1"/>
    </xf>
    <xf numFmtId="0" fontId="51" fillId="0" borderId="2" xfId="3" applyFont="1" applyBorder="1" applyAlignment="1">
      <alignment horizontal="center" vertical="center"/>
    </xf>
    <xf numFmtId="0" fontId="11" fillId="0" borderId="0" xfId="3" applyAlignment="1">
      <alignment horizontal="center" vertical="center"/>
    </xf>
    <xf numFmtId="0" fontId="6" fillId="0" borderId="0" xfId="3" applyFont="1" applyAlignment="1">
      <alignment horizontal="center" vertical="center"/>
    </xf>
    <xf numFmtId="0" fontId="19" fillId="0" borderId="2" xfId="3" applyFont="1" applyBorder="1" applyAlignment="1">
      <alignment horizontal="center" vertical="center"/>
    </xf>
    <xf numFmtId="0" fontId="19" fillId="0" borderId="5" xfId="3" applyFont="1" applyBorder="1" applyAlignment="1">
      <alignment horizontal="center" vertical="center"/>
    </xf>
    <xf numFmtId="0" fontId="19" fillId="0" borderId="0" xfId="3" applyFont="1"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6" fillId="3" borderId="2" xfId="0" applyFont="1" applyFill="1" applyBorder="1" applyAlignment="1">
      <alignment horizontal="center" vertical="center"/>
    </xf>
    <xf numFmtId="0" fontId="38" fillId="0" borderId="0" xfId="0" applyFont="1" applyBorder="1"/>
    <xf numFmtId="0" fontId="38" fillId="3" borderId="0" xfId="0" applyFont="1" applyFill="1" applyBorder="1"/>
    <xf numFmtId="0" fontId="36" fillId="3" borderId="0" xfId="0" applyFont="1" applyFill="1" applyBorder="1" applyAlignment="1">
      <alignment horizontal="center"/>
    </xf>
    <xf numFmtId="0" fontId="16" fillId="0" borderId="2" xfId="3" applyFont="1" applyBorder="1" applyAlignment="1">
      <alignment horizontal="center" vertical="center"/>
    </xf>
    <xf numFmtId="0" fontId="6" fillId="0" borderId="10" xfId="3" applyFont="1" applyFill="1" applyBorder="1" applyAlignment="1">
      <alignment horizontal="center" vertical="center" wrapText="1"/>
    </xf>
    <xf numFmtId="0" fontId="6" fillId="0" borderId="11" xfId="3" applyFont="1" applyFill="1" applyBorder="1" applyAlignment="1">
      <alignment horizontal="center" vertical="center" wrapText="1"/>
    </xf>
    <xf numFmtId="0" fontId="7" fillId="0" borderId="0" xfId="3" applyFont="1" applyAlignment="1">
      <alignment horizontal="center" vertical="center"/>
    </xf>
    <xf numFmtId="0" fontId="8" fillId="0" borderId="0" xfId="3" applyFont="1" applyAlignment="1">
      <alignment horizontal="center" vertical="center"/>
    </xf>
    <xf numFmtId="0" fontId="11" fillId="0" borderId="0" xfId="3" applyFill="1" applyBorder="1" applyAlignment="1">
      <alignment horizontal="center" vertical="center"/>
    </xf>
    <xf numFmtId="0" fontId="10" fillId="0" borderId="0" xfId="3" applyFont="1" applyAlignment="1">
      <alignment horizontal="center" vertical="center" wrapText="1"/>
    </xf>
    <xf numFmtId="0" fontId="6" fillId="0" borderId="0" xfId="1" applyFont="1" applyAlignment="1">
      <alignment vertical="center"/>
    </xf>
    <xf numFmtId="0" fontId="38" fillId="0" borderId="0" xfId="0" applyFont="1" applyAlignment="1">
      <alignment horizontal="center" vertical="center"/>
    </xf>
    <xf numFmtId="0" fontId="39" fillId="0" borderId="0" xfId="0" applyFont="1" applyBorder="1" applyAlignment="1">
      <alignment horizontal="center"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6" fillId="0" borderId="0" xfId="1" applyFont="1" applyAlignment="1">
      <alignment vertical="top"/>
    </xf>
    <xf numFmtId="0" fontId="10" fillId="0" borderId="2" xfId="0" applyFont="1" applyBorder="1" applyAlignment="1">
      <alignment horizontal="center" vertical="center" wrapText="1"/>
    </xf>
    <xf numFmtId="0" fontId="16" fillId="0" borderId="2" xfId="0" applyFont="1" applyBorder="1" applyAlignment="1">
      <alignment horizontal="center" vertical="center"/>
    </xf>
    <xf numFmtId="0" fontId="15" fillId="0" borderId="0" xfId="3" applyFont="1" applyAlignment="1">
      <alignment horizontal="center"/>
    </xf>
    <xf numFmtId="0" fontId="6" fillId="0" borderId="2" xfId="3" applyFont="1" applyBorder="1" applyAlignment="1">
      <alignment horizontal="center" vertical="center" wrapText="1"/>
    </xf>
    <xf numFmtId="0" fontId="10" fillId="0" borderId="0" xfId="3" applyFont="1" applyAlignment="1">
      <alignment horizontal="center"/>
    </xf>
    <xf numFmtId="0" fontId="6" fillId="0" borderId="2" xfId="3" applyFont="1" applyBorder="1" applyAlignment="1">
      <alignment horizontal="center" vertical="top" wrapText="1"/>
    </xf>
    <xf numFmtId="0" fontId="6" fillId="3" borderId="0" xfId="3" applyFont="1" applyFill="1" applyBorder="1" applyAlignment="1">
      <alignment horizontal="right"/>
    </xf>
    <xf numFmtId="0" fontId="6" fillId="3" borderId="2" xfId="3" applyFont="1" applyFill="1" applyBorder="1" applyAlignment="1">
      <alignment horizontal="center" vertical="top" wrapText="1"/>
    </xf>
    <xf numFmtId="0" fontId="6" fillId="3" borderId="5" xfId="3" applyFont="1" applyFill="1" applyBorder="1" applyAlignment="1">
      <alignment horizontal="center" vertical="top" wrapText="1"/>
    </xf>
    <xf numFmtId="0" fontId="8" fillId="0" borderId="0" xfId="4" applyFont="1" applyAlignment="1">
      <alignment horizontal="center" vertical="center"/>
    </xf>
    <xf numFmtId="0" fontId="6" fillId="0" borderId="0" xfId="4" applyFont="1" applyAlignment="1">
      <alignment horizontal="center" vertical="center"/>
    </xf>
    <xf numFmtId="0" fontId="21" fillId="0" borderId="5" xfId="4" applyFont="1" applyBorder="1" applyAlignment="1">
      <alignment horizontal="center" vertical="center" wrapText="1"/>
    </xf>
    <xf numFmtId="0" fontId="11" fillId="0" borderId="0" xfId="3" applyFont="1"/>
    <xf numFmtId="0" fontId="19" fillId="0" borderId="0" xfId="0" applyFont="1" applyAlignment="1">
      <alignment wrapText="1"/>
    </xf>
    <xf numFmtId="0" fontId="16" fillId="0" borderId="2" xfId="3" applyFont="1" applyBorder="1" applyAlignment="1">
      <alignment vertical="center"/>
    </xf>
    <xf numFmtId="0" fontId="16" fillId="0" borderId="5" xfId="3" applyFont="1" applyBorder="1" applyAlignment="1">
      <alignment horizontal="center"/>
    </xf>
    <xf numFmtId="0" fontId="11" fillId="0" borderId="2" xfId="3" applyFont="1" applyBorder="1" applyAlignment="1">
      <alignment horizontal="center"/>
    </xf>
    <xf numFmtId="0" fontId="11" fillId="2" borderId="2" xfId="3" applyFill="1" applyBorder="1" applyAlignment="1">
      <alignment horizontal="center"/>
    </xf>
    <xf numFmtId="0" fontId="11" fillId="2" borderId="10" xfId="3" applyFill="1" applyBorder="1" applyAlignment="1">
      <alignment horizontal="center"/>
    </xf>
    <xf numFmtId="0" fontId="16" fillId="0" borderId="5" xfId="3" applyFont="1" applyBorder="1" applyAlignment="1">
      <alignment horizontal="center" vertical="center"/>
    </xf>
    <xf numFmtId="0" fontId="11" fillId="0" borderId="2" xfId="3" applyFont="1" applyBorder="1" applyAlignment="1">
      <alignment vertical="center"/>
    </xf>
    <xf numFmtId="0" fontId="11" fillId="0" borderId="0" xfId="3" applyFont="1" applyFill="1" applyBorder="1"/>
    <xf numFmtId="0" fontId="4" fillId="0" borderId="0" xfId="7"/>
    <xf numFmtId="0" fontId="47" fillId="0" borderId="0" xfId="7" applyFont="1" applyAlignment="1">
      <alignment horizontal="center"/>
    </xf>
    <xf numFmtId="0" fontId="31" fillId="0" borderId="10" xfId="7" applyFont="1" applyBorder="1" applyAlignment="1">
      <alignment horizontal="center" vertical="top" wrapText="1"/>
    </xf>
    <xf numFmtId="0" fontId="31" fillId="0" borderId="1" xfId="7" applyFont="1" applyBorder="1" applyAlignment="1">
      <alignment horizontal="center" vertical="top" wrapText="1"/>
    </xf>
    <xf numFmtId="0" fontId="21" fillId="0" borderId="1" xfId="3" applyFont="1" applyBorder="1" applyAlignment="1">
      <alignment horizontal="center" vertical="top" wrapText="1"/>
    </xf>
    <xf numFmtId="0" fontId="22" fillId="0" borderId="0" xfId="7" applyFont="1" applyAlignment="1">
      <alignment horizontal="center"/>
    </xf>
    <xf numFmtId="0" fontId="26" fillId="0" borderId="2" xfId="7" applyFont="1" applyBorder="1" applyAlignment="1">
      <alignment horizontal="center" vertical="top" wrapText="1"/>
    </xf>
    <xf numFmtId="0" fontId="26" fillId="0" borderId="5" xfId="7" applyFont="1" applyBorder="1" applyAlignment="1">
      <alignment horizontal="center" vertical="top" wrapText="1"/>
    </xf>
    <xf numFmtId="0" fontId="22" fillId="0" borderId="0" xfId="7" applyFont="1"/>
    <xf numFmtId="0" fontId="4" fillId="0" borderId="7" xfId="7" applyBorder="1" applyAlignment="1">
      <alignment horizontal="center"/>
    </xf>
    <xf numFmtId="0" fontId="4" fillId="0" borderId="0" xfId="7" applyAlignment="1">
      <alignment horizontal="left"/>
    </xf>
    <xf numFmtId="0" fontId="4" fillId="0" borderId="0" xfId="7" applyBorder="1"/>
    <xf numFmtId="0" fontId="50" fillId="0" borderId="0" xfId="7" applyFont="1" applyBorder="1"/>
    <xf numFmtId="0" fontId="4" fillId="0" borderId="0" xfId="7" applyAlignment="1">
      <alignment vertical="center"/>
    </xf>
    <xf numFmtId="0" fontId="22" fillId="0" borderId="0" xfId="7" applyFont="1" applyAlignment="1">
      <alignment horizontal="center" vertical="center"/>
    </xf>
    <xf numFmtId="0" fontId="22" fillId="0" borderId="2" xfId="7" applyFont="1" applyBorder="1" applyAlignment="1">
      <alignment horizontal="center"/>
    </xf>
    <xf numFmtId="0" fontId="24" fillId="0" borderId="3" xfId="7" applyFont="1" applyBorder="1" applyAlignment="1">
      <alignment horizontal="center" vertical="top" wrapText="1"/>
    </xf>
    <xf numFmtId="0" fontId="24" fillId="0" borderId="2" xfId="7" applyFont="1" applyBorder="1" applyAlignment="1">
      <alignment horizontal="center" vertical="top" wrapText="1"/>
    </xf>
    <xf numFmtId="0" fontId="26" fillId="0" borderId="3" xfId="7" applyFont="1" applyBorder="1" applyAlignment="1">
      <alignment horizontal="center" vertical="top" wrapText="1"/>
    </xf>
    <xf numFmtId="0" fontId="28" fillId="0" borderId="0" xfId="7" applyFont="1"/>
    <xf numFmtId="0" fontId="4" fillId="0" borderId="0" xfId="7" applyFont="1"/>
    <xf numFmtId="0" fontId="22" fillId="0" borderId="0" xfId="7" applyFont="1" applyBorder="1" applyAlignment="1">
      <alignment horizontal="left"/>
    </xf>
    <xf numFmtId="0" fontId="25" fillId="0" borderId="0" xfId="7" applyFont="1" applyAlignment="1">
      <alignment horizontal="left"/>
    </xf>
    <xf numFmtId="0" fontId="81" fillId="0" borderId="0" xfId="7" applyFont="1" applyAlignment="1">
      <alignment vertical="center"/>
    </xf>
    <xf numFmtId="0" fontId="4" fillId="0" borderId="0" xfId="7" applyBorder="1" applyAlignment="1">
      <alignment horizontal="center"/>
    </xf>
    <xf numFmtId="0" fontId="4" fillId="0" borderId="0" xfId="1" applyFont="1"/>
    <xf numFmtId="0" fontId="58" fillId="0" borderId="0" xfId="7" applyFont="1" applyBorder="1"/>
    <xf numFmtId="0" fontId="50" fillId="0" borderId="0" xfId="7" applyFont="1" applyBorder="1" applyAlignment="1">
      <alignment vertical="center"/>
    </xf>
    <xf numFmtId="0" fontId="4" fillId="0" borderId="0" xfId="7" applyBorder="1" applyAlignment="1">
      <alignment vertical="center"/>
    </xf>
    <xf numFmtId="0" fontId="5" fillId="0" borderId="0" xfId="1" applyFont="1" applyBorder="1" applyAlignment="1">
      <alignment horizontal="center" vertical="center"/>
    </xf>
    <xf numFmtId="0" fontId="23" fillId="0" borderId="0" xfId="1" applyFont="1" applyBorder="1" applyAlignment="1">
      <alignment vertical="center" wrapText="1"/>
    </xf>
    <xf numFmtId="0" fontId="72" fillId="0" borderId="0" xfId="1"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
    </xf>
    <xf numFmtId="0" fontId="10" fillId="0" borderId="0" xfId="0" applyFont="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6" fillId="0" borderId="0" xfId="0" applyFont="1" applyAlignment="1">
      <alignment vertical="top" wrapText="1"/>
    </xf>
    <xf numFmtId="0" fontId="11" fillId="0" borderId="0" xfId="0" applyFont="1"/>
    <xf numFmtId="0" fontId="7" fillId="0" borderId="0" xfId="0" applyFont="1" applyAlignment="1">
      <alignment horizontal="right"/>
    </xf>
    <xf numFmtId="0" fontId="6" fillId="0" borderId="0" xfId="0" applyFont="1" applyAlignment="1">
      <alignment horizontal="right"/>
    </xf>
    <xf numFmtId="0" fontId="11" fillId="0" borderId="0" xfId="3" applyFont="1"/>
    <xf numFmtId="0" fontId="11" fillId="4" borderId="0" xfId="0" applyFont="1" applyFill="1" applyAlignment="1">
      <alignment vertical="center"/>
    </xf>
    <xf numFmtId="0" fontId="0" fillId="4" borderId="0" xfId="0" applyFill="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top" wrapText="1"/>
    </xf>
    <xf numFmtId="2" fontId="8" fillId="0" borderId="0" xfId="0" applyNumberFormat="1" applyFont="1" applyBorder="1" applyAlignment="1">
      <alignment horizontal="center" vertical="center"/>
    </xf>
    <xf numFmtId="2" fontId="65"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0" fontId="6" fillId="0" borderId="0" xfId="0" applyFont="1" applyAlignment="1">
      <alignment vertical="top"/>
    </xf>
    <xf numFmtId="0" fontId="38" fillId="4" borderId="0" xfId="0" applyFont="1" applyFill="1"/>
    <xf numFmtId="0" fontId="0" fillId="4" borderId="0" xfId="0" applyFill="1"/>
    <xf numFmtId="0" fontId="51" fillId="0" borderId="0" xfId="3" applyFont="1" applyAlignment="1">
      <alignment horizontal="left" vertical="center"/>
    </xf>
    <xf numFmtId="0" fontId="10" fillId="0" borderId="23" xfId="0" applyFont="1" applyBorder="1" applyAlignment="1">
      <alignment horizontal="center"/>
    </xf>
    <xf numFmtId="0" fontId="71" fillId="0" borderId="18" xfId="0" quotePrefix="1" applyFont="1" applyBorder="1" applyAlignment="1">
      <alignment horizontal="center" vertical="center" wrapText="1"/>
    </xf>
    <xf numFmtId="0" fontId="10" fillId="0" borderId="22" xfId="0" applyFont="1" applyBorder="1" applyAlignment="1">
      <alignment horizontal="center"/>
    </xf>
    <xf numFmtId="0" fontId="71" fillId="0" borderId="19" xfId="0" quotePrefix="1" applyFont="1" applyBorder="1" applyAlignment="1">
      <alignment horizontal="center" vertical="center" wrapText="1"/>
    </xf>
    <xf numFmtId="0" fontId="0" fillId="0" borderId="20" xfId="0" applyBorder="1"/>
    <xf numFmtId="0" fontId="8" fillId="0" borderId="21" xfId="0" applyFont="1" applyBorder="1" applyAlignment="1">
      <alignment horizontal="center"/>
    </xf>
    <xf numFmtId="0" fontId="6" fillId="0" borderId="0" xfId="3" applyFont="1" applyAlignment="1">
      <alignment horizontal="left" vertical="center"/>
    </xf>
    <xf numFmtId="0" fontId="79" fillId="0" borderId="0" xfId="6" applyAlignment="1" applyProtection="1"/>
    <xf numFmtId="0" fontId="54" fillId="0" borderId="0" xfId="0" applyFont="1" applyFill="1" applyBorder="1" applyAlignment="1">
      <alignment horizontal="left" vertical="top"/>
    </xf>
    <xf numFmtId="0" fontId="19" fillId="0" borderId="2" xfId="0" applyFont="1" applyFill="1" applyBorder="1" applyAlignment="1">
      <alignment horizontal="center" vertical="center" wrapText="1"/>
    </xf>
    <xf numFmtId="0" fontId="10" fillId="4" borderId="0" xfId="3" applyFont="1" applyFill="1" applyAlignment="1">
      <alignment vertical="center"/>
    </xf>
    <xf numFmtId="0" fontId="19" fillId="0" borderId="2" xfId="0" applyFont="1" applyBorder="1" applyAlignment="1">
      <alignment horizontal="center"/>
    </xf>
    <xf numFmtId="0" fontId="83" fillId="4" borderId="0" xfId="0" applyFont="1" applyFill="1" applyAlignment="1">
      <alignment vertical="center"/>
    </xf>
    <xf numFmtId="0" fontId="10" fillId="0" borderId="0" xfId="1" applyFont="1" applyAlignment="1">
      <alignment vertical="center"/>
    </xf>
    <xf numFmtId="0" fontId="19" fillId="0" borderId="0" xfId="0" applyFont="1" applyAlignment="1">
      <alignment horizontal="center" vertical="center"/>
    </xf>
    <xf numFmtId="0" fontId="11" fillId="0" borderId="0" xfId="0" applyFont="1"/>
    <xf numFmtId="0" fontId="11" fillId="0" borderId="0" xfId="0" applyFont="1" applyBorder="1" applyAlignment="1">
      <alignment horizontal="left" vertical="top" wrapText="1"/>
    </xf>
    <xf numFmtId="0" fontId="39" fillId="0" borderId="2" xfId="0" applyFont="1" applyBorder="1" applyAlignment="1">
      <alignment horizontal="center" vertical="top"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0" xfId="0" applyFont="1" applyBorder="1"/>
    <xf numFmtId="0" fontId="29" fillId="0" borderId="2" xfId="0" quotePrefix="1" applyFont="1" applyBorder="1" applyAlignment="1">
      <alignment horizontal="center" vertical="center" wrapText="1"/>
    </xf>
    <xf numFmtId="0" fontId="29" fillId="0" borderId="0" xfId="0" applyFont="1"/>
    <xf numFmtId="0" fontId="17" fillId="0" borderId="2" xfId="0" applyFont="1" applyBorder="1" applyAlignment="1">
      <alignment horizontal="center" vertical="center"/>
    </xf>
    <xf numFmtId="0" fontId="19" fillId="0" borderId="0" xfId="0" applyFont="1" applyBorder="1" applyAlignment="1">
      <alignment horizontal="center" vertical="center"/>
    </xf>
    <xf numFmtId="0" fontId="17" fillId="0" borderId="2" xfId="0" applyFont="1" applyBorder="1" applyAlignment="1">
      <alignment horizontal="center"/>
    </xf>
    <xf numFmtId="0" fontId="19" fillId="0" borderId="7" xfId="0" applyFont="1" applyBorder="1" applyAlignment="1">
      <alignment horizontal="left" vertical="center"/>
    </xf>
    <xf numFmtId="0" fontId="19" fillId="0" borderId="7" xfId="0" applyFont="1" applyBorder="1" applyAlignment="1">
      <alignment horizontal="center" vertical="center"/>
    </xf>
    <xf numFmtId="0" fontId="19" fillId="0" borderId="0" xfId="0" applyFont="1" applyBorder="1" applyAlignment="1">
      <alignment horizontal="center" vertical="top"/>
    </xf>
    <xf numFmtId="0" fontId="19" fillId="0" borderId="0" xfId="0" applyFont="1" applyBorder="1" applyAlignment="1">
      <alignment horizontal="center" vertical="top" wrapText="1"/>
    </xf>
    <xf numFmtId="0" fontId="19" fillId="0" borderId="0" xfId="0" applyFont="1" applyBorder="1" applyAlignment="1">
      <alignment horizontal="center"/>
    </xf>
    <xf numFmtId="49" fontId="19" fillId="0" borderId="0" xfId="0" applyNumberFormat="1" applyFont="1" applyBorder="1" applyAlignment="1">
      <alignment horizontal="left" vertical="top"/>
    </xf>
    <xf numFmtId="0" fontId="19" fillId="0" borderId="2" xfId="0" applyFont="1" applyBorder="1" applyAlignment="1">
      <alignment horizontal="center" vertical="top"/>
    </xf>
    <xf numFmtId="2" fontId="19" fillId="0" borderId="2" xfId="0" applyNumberFormat="1" applyFont="1" applyBorder="1" applyAlignment="1">
      <alignment horizontal="center" vertical="center"/>
    </xf>
    <xf numFmtId="2" fontId="17" fillId="0" borderId="2" xfId="0" applyNumberFormat="1" applyFont="1" applyBorder="1" applyAlignment="1">
      <alignment horizontal="center" vertical="center"/>
    </xf>
    <xf numFmtId="2"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7" fillId="0" borderId="0" xfId="0" applyFont="1" applyBorder="1" applyAlignment="1">
      <alignment horizontal="left"/>
    </xf>
    <xf numFmtId="0" fontId="17" fillId="0" borderId="0" xfId="0" applyFont="1" applyBorder="1" applyAlignment="1">
      <alignment horizontal="center"/>
    </xf>
    <xf numFmtId="0" fontId="19" fillId="0" borderId="0" xfId="0" applyNumberFormat="1" applyFont="1" applyBorder="1" applyAlignment="1">
      <alignment horizontal="left"/>
    </xf>
    <xf numFmtId="0" fontId="19" fillId="0" borderId="0" xfId="0" applyFont="1" applyBorder="1" applyAlignment="1">
      <alignment horizontal="left"/>
    </xf>
    <xf numFmtId="0" fontId="17" fillId="0" borderId="0" xfId="0" applyFont="1" applyBorder="1" applyAlignment="1"/>
    <xf numFmtId="0" fontId="19" fillId="0" borderId="0" xfId="0" applyFont="1" applyAlignment="1"/>
    <xf numFmtId="0" fontId="11" fillId="0" borderId="0" xfId="8"/>
    <xf numFmtId="0" fontId="6" fillId="3" borderId="2" xfId="3" applyFont="1" applyFill="1" applyBorder="1" applyAlignment="1">
      <alignment horizontal="center" vertical="center" wrapText="1"/>
    </xf>
    <xf numFmtId="0" fontId="6" fillId="0" borderId="0" xfId="9" applyFont="1"/>
    <xf numFmtId="0" fontId="11" fillId="0" borderId="0" xfId="5"/>
    <xf numFmtId="0" fontId="6" fillId="0" borderId="0" xfId="9" applyFont="1" applyAlignment="1"/>
    <xf numFmtId="0" fontId="6" fillId="0" borderId="0" xfId="9" applyFont="1" applyAlignment="1">
      <alignment horizontal="center"/>
    </xf>
    <xf numFmtId="0" fontId="6" fillId="0" borderId="0" xfId="0" applyFont="1" applyFill="1" applyBorder="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left" vertical="center"/>
    </xf>
    <xf numFmtId="0" fontId="6" fillId="0" borderId="0" xfId="9" applyFont="1" applyAlignment="1">
      <alignment horizontal="right"/>
    </xf>
    <xf numFmtId="0" fontId="10" fillId="0" borderId="0" xfId="9" applyFont="1"/>
    <xf numFmtId="0" fontId="11" fillId="0" borderId="0" xfId="9" applyFont="1" applyBorder="1" applyAlignment="1"/>
    <xf numFmtId="0" fontId="6" fillId="0" borderId="0" xfId="9" applyFont="1" applyBorder="1" applyAlignment="1">
      <alignment horizontal="center" vertical="top" wrapText="1"/>
    </xf>
    <xf numFmtId="0" fontId="6" fillId="0" borderId="0" xfId="9" applyFont="1" applyBorder="1"/>
    <xf numFmtId="0" fontId="19" fillId="0" borderId="0" xfId="9" applyFont="1" applyBorder="1" applyAlignment="1">
      <alignment horizontal="left"/>
    </xf>
    <xf numFmtId="0" fontId="10" fillId="3" borderId="2" xfId="9" quotePrefix="1" applyFont="1" applyFill="1" applyBorder="1" applyAlignment="1">
      <alignment horizontal="center" vertical="center" wrapText="1"/>
    </xf>
    <xf numFmtId="0" fontId="62" fillId="3" borderId="3" xfId="9" quotePrefix="1" applyFont="1" applyFill="1" applyBorder="1" applyAlignment="1">
      <alignment horizontal="center" vertical="center" wrapText="1"/>
    </xf>
    <xf numFmtId="0" fontId="6" fillId="0" borderId="0" xfId="9" applyFont="1" applyBorder="1" applyAlignment="1">
      <alignment horizontal="left" vertical="center"/>
    </xf>
    <xf numFmtId="0" fontId="10" fillId="0" borderId="2" xfId="9" applyFont="1" applyBorder="1" applyAlignment="1">
      <alignment horizontal="center" vertical="center"/>
    </xf>
    <xf numFmtId="0" fontId="6" fillId="0" borderId="0" xfId="9" applyFont="1" applyAlignment="1">
      <alignment horizontal="left" vertical="center"/>
    </xf>
    <xf numFmtId="0" fontId="10" fillId="0" borderId="2" xfId="9" applyFont="1" applyBorder="1" applyAlignment="1">
      <alignment horizontal="center" vertical="center" wrapText="1"/>
    </xf>
    <xf numFmtId="0" fontId="17" fillId="0" borderId="0" xfId="9" applyFont="1" applyBorder="1" applyAlignment="1"/>
    <xf numFmtId="0" fontId="11" fillId="0" borderId="0" xfId="9" applyFont="1"/>
    <xf numFmtId="0" fontId="16" fillId="0" borderId="2" xfId="9" applyFont="1" applyBorder="1" applyAlignment="1">
      <alignment horizontal="center" vertical="center"/>
    </xf>
    <xf numFmtId="0" fontId="19" fillId="0" borderId="0" xfId="9" applyFont="1" applyBorder="1" applyAlignment="1">
      <alignment horizontal="left" vertical="center"/>
    </xf>
    <xf numFmtId="0" fontId="10" fillId="0" borderId="0" xfId="9" applyFont="1" applyBorder="1" applyAlignment="1">
      <alignment horizontal="right"/>
    </xf>
    <xf numFmtId="0" fontId="10" fillId="0" borderId="0" xfId="9" applyFont="1" applyBorder="1"/>
    <xf numFmtId="0" fontId="10" fillId="0" borderId="0" xfId="9" applyFont="1" applyAlignment="1">
      <alignment vertical="top" wrapText="1"/>
    </xf>
    <xf numFmtId="0" fontId="19" fillId="0" borderId="0" xfId="9" applyFont="1" applyAlignment="1">
      <alignment horizontal="center" vertical="center" wrapText="1"/>
    </xf>
    <xf numFmtId="0" fontId="19" fillId="0" borderId="0" xfId="9" applyFont="1"/>
    <xf numFmtId="0" fontId="6" fillId="0" borderId="0" xfId="1" applyFont="1" applyFill="1" applyBorder="1" applyAlignment="1">
      <alignment horizontal="center"/>
    </xf>
    <xf numFmtId="0" fontId="6" fillId="0" borderId="0" xfId="1" applyFont="1" applyFill="1" applyBorder="1" applyAlignment="1">
      <alignment horizontal="center" vertical="top" wrapText="1"/>
    </xf>
    <xf numFmtId="0" fontId="6" fillId="0" borderId="0" xfId="0" applyFont="1" applyFill="1"/>
    <xf numFmtId="0" fontId="0" fillId="0" borderId="0" xfId="0" applyFill="1"/>
    <xf numFmtId="0" fontId="6" fillId="0" borderId="2" xfId="1" applyFont="1" applyFill="1" applyBorder="1" applyAlignment="1">
      <alignment horizontal="center" vertical="top" wrapText="1"/>
    </xf>
    <xf numFmtId="0" fontId="6" fillId="0" borderId="0" xfId="0" applyFont="1" applyFill="1" applyBorder="1"/>
    <xf numFmtId="0" fontId="0" fillId="0" borderId="0" xfId="0" applyFill="1" applyBorder="1"/>
    <xf numFmtId="0" fontId="8" fillId="0" borderId="0" xfId="0" applyFont="1" applyFill="1" applyBorder="1" applyAlignment="1">
      <alignment horizontal="center"/>
    </xf>
    <xf numFmtId="0" fontId="90" fillId="0" borderId="2" xfId="0" applyFont="1" applyFill="1" applyBorder="1" applyAlignment="1">
      <alignment horizontal="left" vertical="center"/>
    </xf>
    <xf numFmtId="0" fontId="90" fillId="0" borderId="2" xfId="0" applyFont="1" applyFill="1" applyBorder="1" applyAlignment="1">
      <alignment horizontal="left" vertical="center" wrapText="1"/>
    </xf>
    <xf numFmtId="0" fontId="91" fillId="0" borderId="2" xfId="0" applyFont="1" applyFill="1" applyBorder="1" applyAlignment="1">
      <alignment horizontal="left" vertical="center" wrapText="1"/>
    </xf>
    <xf numFmtId="0" fontId="90" fillId="0" borderId="2" xfId="0" applyFont="1" applyFill="1" applyBorder="1" applyAlignment="1" applyProtection="1">
      <alignment horizontal="left" vertical="center" wrapText="1"/>
      <protection locked="0"/>
    </xf>
    <xf numFmtId="0" fontId="92" fillId="0" borderId="2" xfId="0" applyFont="1" applyFill="1" applyBorder="1" applyAlignment="1">
      <alignment horizontal="left" vertical="center"/>
    </xf>
    <xf numFmtId="0" fontId="16" fillId="0" borderId="2" xfId="0" applyFont="1" applyFill="1" applyBorder="1" applyAlignment="1">
      <alignment horizontal="center" vertical="center"/>
    </xf>
    <xf numFmtId="0" fontId="11" fillId="0" borderId="0" xfId="0" applyFont="1"/>
    <xf numFmtId="0" fontId="16" fillId="0" borderId="0" xfId="0" applyFont="1" applyFill="1" applyAlignment="1">
      <alignment horizontal="center" vertical="center"/>
    </xf>
    <xf numFmtId="0" fontId="19" fillId="0" borderId="2" xfId="0" applyFont="1" applyBorder="1" applyAlignment="1">
      <alignment horizontal="center" vertical="center" wrapText="1"/>
    </xf>
    <xf numFmtId="0" fontId="19" fillId="0" borderId="0" xfId="0" applyFont="1" applyAlignment="1">
      <alignment horizontal="center"/>
    </xf>
    <xf numFmtId="0" fontId="10" fillId="0" borderId="2" xfId="0" applyFont="1" applyBorder="1" applyAlignment="1">
      <alignment horizontal="center" vertical="top" wrapText="1"/>
    </xf>
    <xf numFmtId="0" fontId="6" fillId="0" borderId="2" xfId="0" applyFont="1" applyBorder="1" applyAlignment="1">
      <alignment horizontal="center" vertical="top" wrapText="1"/>
    </xf>
    <xf numFmtId="0" fontId="7" fillId="0" borderId="0" xfId="0" applyFont="1" applyAlignment="1">
      <alignment horizontal="right"/>
    </xf>
    <xf numFmtId="0" fontId="19" fillId="0" borderId="2" xfId="0" applyFont="1" applyBorder="1" applyAlignment="1">
      <alignment horizontal="center" vertical="top" wrapText="1"/>
    </xf>
    <xf numFmtId="0" fontId="19" fillId="0" borderId="0" xfId="0" applyFont="1" applyAlignment="1">
      <alignment horizontal="right" vertical="top" wrapText="1"/>
    </xf>
    <xf numFmtId="0" fontId="67" fillId="0" borderId="2" xfId="0" applyFont="1" applyFill="1" applyBorder="1" applyAlignment="1">
      <alignment horizontal="center" vertical="center"/>
    </xf>
    <xf numFmtId="0" fontId="67" fillId="0" borderId="2" xfId="0" applyFont="1" applyFill="1" applyBorder="1" applyAlignment="1">
      <alignment vertical="center"/>
    </xf>
    <xf numFmtId="0" fontId="87" fillId="0" borderId="2" xfId="0" applyFont="1" applyFill="1" applyBorder="1" applyAlignment="1">
      <alignment horizontal="center" vertical="center"/>
    </xf>
    <xf numFmtId="0" fontId="87" fillId="0" borderId="6" xfId="0" applyFont="1" applyFill="1" applyBorder="1" applyAlignment="1">
      <alignment horizontal="center" vertical="center"/>
    </xf>
    <xf numFmtId="0" fontId="11" fillId="0" borderId="2" xfId="0" applyFont="1" applyFill="1" applyBorder="1" applyAlignment="1">
      <alignment vertical="center"/>
    </xf>
    <xf numFmtId="2" fontId="11" fillId="0" borderId="2" xfId="0" applyNumberFormat="1" applyFont="1" applyFill="1" applyBorder="1" applyAlignment="1">
      <alignment horizontal="center" vertical="center"/>
    </xf>
    <xf numFmtId="2" fontId="65" fillId="0" borderId="2" xfId="0" applyNumberFormat="1" applyFont="1" applyFill="1" applyBorder="1" applyAlignment="1">
      <alignment horizontal="center" vertical="center"/>
    </xf>
    <xf numFmtId="0" fontId="74" fillId="0" borderId="2" xfId="1" applyFont="1" applyFill="1" applyBorder="1" applyAlignment="1">
      <alignment horizontal="center" vertical="top" wrapText="1"/>
    </xf>
    <xf numFmtId="0" fontId="21" fillId="0" borderId="2" xfId="1" applyFont="1" applyFill="1" applyBorder="1" applyAlignment="1">
      <alignment horizontal="center"/>
    </xf>
    <xf numFmtId="0" fontId="6" fillId="0" borderId="2" xfId="1" applyFont="1" applyFill="1" applyBorder="1" applyAlignment="1">
      <alignment horizontal="center"/>
    </xf>
    <xf numFmtId="2" fontId="8" fillId="0" borderId="2" xfId="0" applyNumberFormat="1" applyFont="1" applyFill="1" applyBorder="1" applyAlignment="1">
      <alignment horizontal="center" vertical="center"/>
    </xf>
    <xf numFmtId="0" fontId="8" fillId="0" borderId="2" xfId="1" applyFont="1" applyFill="1" applyBorder="1" applyAlignment="1">
      <alignment horizontal="center" vertical="center"/>
    </xf>
    <xf numFmtId="2" fontId="94" fillId="0" borderId="2" xfId="0" applyNumberFormat="1" applyFont="1" applyFill="1" applyBorder="1" applyAlignment="1">
      <alignment horizontal="center" vertical="center"/>
    </xf>
    <xf numFmtId="0" fontId="94" fillId="0" borderId="2" xfId="1" applyFont="1" applyFill="1" applyBorder="1" applyAlignment="1">
      <alignment horizontal="center" vertical="center"/>
    </xf>
    <xf numFmtId="0" fontId="10" fillId="0" borderId="2" xfId="0" applyFont="1" applyFill="1" applyBorder="1" applyAlignment="1">
      <alignment horizontal="center" vertical="center"/>
    </xf>
    <xf numFmtId="0" fontId="10" fillId="0" borderId="9" xfId="0" applyFont="1" applyFill="1" applyBorder="1" applyAlignment="1">
      <alignment horizontal="center"/>
    </xf>
    <xf numFmtId="2" fontId="16" fillId="0" borderId="2" xfId="0" applyNumberFormat="1" applyFont="1" applyFill="1" applyBorder="1" applyAlignment="1">
      <alignment horizontal="center" vertical="center"/>
    </xf>
    <xf numFmtId="0" fontId="16" fillId="0" borderId="2" xfId="0" applyFont="1" applyFill="1" applyBorder="1" applyAlignment="1">
      <alignment horizontal="center"/>
    </xf>
    <xf numFmtId="0" fontId="0" fillId="0" borderId="2" xfId="0" applyFill="1" applyBorder="1" applyAlignment="1">
      <alignment horizontal="center" vertical="center"/>
    </xf>
    <xf numFmtId="0" fontId="71" fillId="0" borderId="2" xfId="0" quotePrefix="1" applyFont="1" applyFill="1" applyBorder="1" applyAlignment="1">
      <alignment horizontal="center" vertical="center" wrapText="1"/>
    </xf>
    <xf numFmtId="0" fontId="40" fillId="0" borderId="2" xfId="0" quotePrefix="1" applyFont="1" applyFill="1" applyBorder="1" applyAlignment="1">
      <alignment horizontal="center" vertical="center" wrapText="1"/>
    </xf>
    <xf numFmtId="0" fontId="40" fillId="0" borderId="2" xfId="0" quotePrefix="1" applyFont="1" applyFill="1" applyBorder="1" applyAlignment="1">
      <alignment horizontal="center" vertical="top" wrapText="1"/>
    </xf>
    <xf numFmtId="0" fontId="40" fillId="0" borderId="2" xfId="0" applyFont="1" applyFill="1" applyBorder="1" applyAlignment="1">
      <alignment horizontal="center" vertical="top" wrapText="1"/>
    </xf>
    <xf numFmtId="0" fontId="11" fillId="0" borderId="2" xfId="0" applyFont="1" applyFill="1" applyBorder="1" applyAlignment="1">
      <alignment horizontal="center" vertical="center"/>
    </xf>
    <xf numFmtId="0" fontId="10" fillId="0" borderId="2" xfId="0" applyFont="1" applyFill="1" applyBorder="1" applyAlignment="1">
      <alignment vertical="center"/>
    </xf>
    <xf numFmtId="0" fontId="10" fillId="0" borderId="6" xfId="0" applyFont="1" applyFill="1" applyBorder="1" applyAlignment="1">
      <alignment horizontal="center" vertical="center"/>
    </xf>
    <xf numFmtId="2" fontId="8"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top"/>
    </xf>
    <xf numFmtId="0" fontId="21" fillId="0" borderId="2" xfId="0" applyFont="1" applyFill="1" applyBorder="1" applyAlignment="1">
      <alignment horizontal="center" vertical="top" wrapText="1"/>
    </xf>
    <xf numFmtId="0" fontId="16" fillId="0" borderId="9" xfId="0" applyFont="1" applyFill="1" applyBorder="1" applyAlignment="1">
      <alignment vertical="center"/>
    </xf>
    <xf numFmtId="0" fontId="16" fillId="0" borderId="0" xfId="0" applyFont="1" applyFill="1" applyAlignment="1">
      <alignment vertical="center"/>
    </xf>
    <xf numFmtId="0" fontId="11" fillId="0" borderId="0" xfId="0" applyFont="1" applyFill="1"/>
    <xf numFmtId="0" fontId="6" fillId="0" borderId="0" xfId="0" applyFont="1" applyFill="1" applyBorder="1" applyAlignment="1">
      <alignment horizontal="center"/>
    </xf>
    <xf numFmtId="0" fontId="51" fillId="0" borderId="2" xfId="0" applyFont="1" applyFill="1" applyBorder="1" applyAlignment="1">
      <alignment horizontal="center" vertical="center"/>
    </xf>
    <xf numFmtId="0" fontId="55" fillId="0" borderId="2" xfId="0" applyFont="1" applyFill="1" applyBorder="1" applyAlignment="1">
      <alignment horizontal="center" vertical="center" wrapText="1"/>
    </xf>
    <xf numFmtId="0" fontId="16" fillId="0" borderId="9" xfId="0" applyFont="1" applyFill="1" applyBorder="1" applyAlignment="1">
      <alignment horizontal="center" vertical="center"/>
    </xf>
    <xf numFmtId="0" fontId="55"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0" fontId="39" fillId="0" borderId="2" xfId="0" applyFont="1" applyFill="1" applyBorder="1" applyAlignment="1">
      <alignment horizontal="center" vertical="top" wrapText="1"/>
    </xf>
    <xf numFmtId="0" fontId="76" fillId="0" borderId="2" xfId="0" quotePrefix="1" applyFont="1" applyFill="1" applyBorder="1" applyAlignment="1">
      <alignment horizontal="center" vertical="center" wrapText="1"/>
    </xf>
    <xf numFmtId="0" fontId="75" fillId="0" borderId="2" xfId="0" applyFont="1" applyFill="1" applyBorder="1" applyAlignment="1">
      <alignment horizontal="center" vertical="center"/>
    </xf>
    <xf numFmtId="0" fontId="76" fillId="0" borderId="2" xfId="0" applyFont="1" applyFill="1" applyBorder="1" applyAlignment="1">
      <alignment horizontal="center" vertical="center" wrapText="1"/>
    </xf>
    <xf numFmtId="0" fontId="10" fillId="0" borderId="9" xfId="0" applyFont="1" applyFill="1" applyBorder="1" applyAlignment="1">
      <alignment vertical="center"/>
    </xf>
    <xf numFmtId="0" fontId="49" fillId="0" borderId="2" xfId="3" applyFont="1" applyFill="1" applyBorder="1" applyAlignment="1">
      <alignment horizontal="center" vertical="center"/>
    </xf>
    <xf numFmtId="0" fontId="40" fillId="0" borderId="2" xfId="3" quotePrefix="1" applyFont="1" applyFill="1" applyBorder="1" applyAlignment="1">
      <alignment horizontal="center" vertical="center" wrapText="1"/>
    </xf>
    <xf numFmtId="0" fontId="51" fillId="0" borderId="2" xfId="3" applyFont="1" applyFill="1" applyBorder="1" applyAlignment="1">
      <alignment horizontal="center" vertical="center"/>
    </xf>
    <xf numFmtId="0" fontId="10"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6" fillId="0" borderId="2" xfId="3" applyFont="1" applyFill="1" applyBorder="1" applyAlignment="1">
      <alignment horizontal="center" vertical="top" wrapText="1"/>
    </xf>
    <xf numFmtId="0" fontId="16" fillId="0" borderId="2" xfId="3" applyFont="1" applyFill="1" applyBorder="1" applyAlignment="1">
      <alignment horizontal="center"/>
    </xf>
    <xf numFmtId="0" fontId="16" fillId="0" borderId="2" xfId="3" applyFont="1" applyFill="1" applyBorder="1" applyAlignment="1">
      <alignment horizontal="center" vertical="center"/>
    </xf>
    <xf numFmtId="0" fontId="10" fillId="0" borderId="2" xfId="3" applyFont="1" applyFill="1" applyBorder="1" applyAlignment="1">
      <alignment horizontal="center"/>
    </xf>
    <xf numFmtId="0" fontId="11" fillId="0" borderId="0" xfId="3" applyFill="1"/>
    <xf numFmtId="0" fontId="6" fillId="0" borderId="2"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11" fillId="0" borderId="2" xfId="3" applyFill="1" applyBorder="1" applyAlignment="1">
      <alignment horizontal="center" vertical="center"/>
    </xf>
    <xf numFmtId="0" fontId="11" fillId="0" borderId="5" xfId="3" applyFill="1" applyBorder="1" applyAlignment="1">
      <alignment horizontal="center" vertical="center"/>
    </xf>
    <xf numFmtId="0" fontId="39" fillId="0" borderId="2" xfId="0" applyFont="1" applyFill="1" applyBorder="1" applyAlignment="1">
      <alignment horizontal="center" vertical="center" wrapText="1"/>
    </xf>
    <xf numFmtId="0" fontId="6" fillId="0" borderId="2" xfId="1" applyFont="1" applyFill="1" applyBorder="1"/>
    <xf numFmtId="0" fontId="6" fillId="0" borderId="2" xfId="1" applyFont="1" applyFill="1" applyBorder="1" applyAlignment="1">
      <alignment horizontal="center" vertical="center"/>
    </xf>
    <xf numFmtId="0" fontId="6" fillId="0" borderId="2" xfId="9" applyFont="1" applyFill="1" applyBorder="1" applyAlignment="1">
      <alignment horizontal="center" vertical="center"/>
    </xf>
    <xf numFmtId="0" fontId="6" fillId="0" borderId="0" xfId="1" applyFont="1" applyFill="1"/>
    <xf numFmtId="0" fontId="11" fillId="0" borderId="2" xfId="1" applyFont="1" applyFill="1" applyBorder="1" applyAlignment="1">
      <alignment horizontal="center" vertical="center"/>
    </xf>
    <xf numFmtId="0" fontId="59" fillId="0" borderId="2" xfId="0" applyFont="1" applyFill="1" applyBorder="1" applyAlignment="1">
      <alignment horizontal="center" vertical="center" wrapText="1"/>
    </xf>
    <xf numFmtId="0" fontId="95" fillId="0" borderId="2" xfId="0" applyFont="1" applyFill="1" applyBorder="1" applyAlignment="1">
      <alignment horizontal="center" vertical="center" wrapText="1"/>
    </xf>
    <xf numFmtId="49" fontId="59" fillId="0" borderId="2" xfId="0" applyNumberFormat="1" applyFont="1" applyFill="1" applyBorder="1" applyAlignment="1">
      <alignment horizontal="center" vertical="center" wrapText="1"/>
    </xf>
    <xf numFmtId="0" fontId="79" fillId="0" borderId="2" xfId="6" applyFill="1" applyBorder="1" applyAlignment="1" applyProtection="1">
      <alignment horizontal="center" vertical="center" wrapText="1"/>
    </xf>
    <xf numFmtId="0" fontId="16" fillId="0" borderId="2" xfId="3" applyFont="1" applyFill="1" applyBorder="1" applyAlignment="1">
      <alignment vertical="center"/>
    </xf>
    <xf numFmtId="0" fontId="16" fillId="0" borderId="5" xfId="3" applyFont="1" applyFill="1" applyBorder="1" applyAlignment="1">
      <alignment horizontal="center" vertical="center"/>
    </xf>
    <xf numFmtId="2" fontId="16" fillId="0" borderId="2" xfId="3" applyNumberFormat="1" applyFont="1" applyFill="1" applyBorder="1" applyAlignment="1">
      <alignment horizontal="center" vertical="center"/>
    </xf>
    <xf numFmtId="0" fontId="10" fillId="0" borderId="2"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0" xfId="3" applyFont="1" applyFill="1" applyAlignment="1">
      <alignment vertical="center"/>
    </xf>
    <xf numFmtId="0" fontId="11" fillId="0" borderId="0" xfId="3" applyFont="1" applyFill="1"/>
    <xf numFmtId="0" fontId="6" fillId="0" borderId="0" xfId="3" applyFont="1" applyFill="1" applyBorder="1" applyAlignment="1">
      <alignment horizontal="left"/>
    </xf>
    <xf numFmtId="0" fontId="6" fillId="0" borderId="0" xfId="3" applyFont="1" applyFill="1" applyBorder="1"/>
    <xf numFmtId="0" fontId="11" fillId="0" borderId="5" xfId="3" applyFont="1" applyFill="1" applyBorder="1" applyAlignment="1">
      <alignment horizontal="center" vertical="center"/>
    </xf>
    <xf numFmtId="0" fontId="11" fillId="0" borderId="2" xfId="3" applyFont="1" applyFill="1" applyBorder="1" applyAlignment="1">
      <alignment vertical="center"/>
    </xf>
    <xf numFmtId="0" fontId="4" fillId="0" borderId="0" xfId="7" applyFill="1" applyBorder="1"/>
    <xf numFmtId="0" fontId="58" fillId="0" borderId="0" xfId="7" applyFont="1" applyFill="1" applyBorder="1"/>
    <xf numFmtId="0" fontId="24" fillId="0" borderId="2" xfId="7" applyFont="1" applyFill="1" applyBorder="1" applyAlignment="1">
      <alignment horizontal="center" vertical="center" wrapText="1"/>
    </xf>
    <xf numFmtId="0" fontId="24" fillId="0" borderId="3" xfId="7" applyFont="1" applyFill="1" applyBorder="1" applyAlignment="1">
      <alignment horizontal="center" vertical="center" wrapText="1"/>
    </xf>
    <xf numFmtId="0" fontId="4" fillId="0" borderId="2" xfId="7" applyFill="1" applyBorder="1" applyAlignment="1">
      <alignment horizontal="center" vertical="center"/>
    </xf>
    <xf numFmtId="0" fontId="25" fillId="0" borderId="2" xfId="7" applyFont="1" applyFill="1" applyBorder="1" applyAlignment="1">
      <alignment horizontal="center" vertical="center" wrapText="1"/>
    </xf>
    <xf numFmtId="0" fontId="21" fillId="0" borderId="2" xfId="3" applyFont="1" applyFill="1" applyBorder="1" applyAlignment="1">
      <alignment horizontal="center" vertical="top" wrapText="1"/>
    </xf>
    <xf numFmtId="0" fontId="31" fillId="0" borderId="2" xfId="7" applyFont="1" applyFill="1" applyBorder="1" applyAlignment="1">
      <alignment horizontal="center" vertical="top" wrapText="1"/>
    </xf>
    <xf numFmtId="0" fontId="31" fillId="0" borderId="2" xfId="7" applyFont="1" applyFill="1" applyBorder="1" applyAlignment="1">
      <alignment horizontal="center"/>
    </xf>
    <xf numFmtId="0" fontId="81" fillId="0" borderId="2" xfId="7" applyFont="1" applyFill="1" applyBorder="1" applyAlignment="1">
      <alignment vertical="center"/>
    </xf>
    <xf numFmtId="1" fontId="57" fillId="0" borderId="2" xfId="7" applyNumberFormat="1" applyFont="1" applyFill="1" applyBorder="1" applyAlignment="1">
      <alignment horizontal="center" vertical="center"/>
    </xf>
    <xf numFmtId="2" fontId="57" fillId="0" borderId="2" xfId="7" applyNumberFormat="1" applyFont="1" applyFill="1" applyBorder="1" applyAlignment="1">
      <alignment horizontal="center" vertical="center"/>
    </xf>
    <xf numFmtId="0" fontId="4" fillId="0" borderId="0" xfId="7" applyFill="1"/>
    <xf numFmtId="0" fontId="24" fillId="0" borderId="2" xfId="1" applyFont="1" applyFill="1" applyBorder="1" applyAlignment="1">
      <alignment horizontal="center" vertical="top" wrapText="1"/>
    </xf>
    <xf numFmtId="0" fontId="31" fillId="0" borderId="3" xfId="1" applyFont="1" applyFill="1" applyBorder="1" applyAlignment="1">
      <alignment horizontal="center" vertical="top" wrapText="1"/>
    </xf>
    <xf numFmtId="0" fontId="21" fillId="0" borderId="3" xfId="3" applyFont="1" applyFill="1" applyBorder="1" applyAlignment="1">
      <alignment horizontal="center" vertical="top" wrapText="1"/>
    </xf>
    <xf numFmtId="0" fontId="81" fillId="0" borderId="2" xfId="7" applyFont="1" applyFill="1" applyBorder="1" applyAlignment="1">
      <alignment horizontal="center" vertical="center"/>
    </xf>
    <xf numFmtId="2" fontId="81" fillId="0" borderId="2" xfId="7" applyNumberFormat="1" applyFont="1" applyFill="1" applyBorder="1" applyAlignment="1">
      <alignment horizontal="center" vertical="center"/>
    </xf>
    <xf numFmtId="0" fontId="49" fillId="0" borderId="2" xfId="1" applyFill="1" applyBorder="1" applyAlignment="1">
      <alignment horizontal="center" vertical="center"/>
    </xf>
    <xf numFmtId="1" fontId="49" fillId="0" borderId="2" xfId="1" applyNumberFormat="1" applyFill="1" applyBorder="1" applyAlignment="1">
      <alignment horizontal="center" vertical="center"/>
    </xf>
    <xf numFmtId="2" fontId="49" fillId="0" borderId="2" xfId="1" applyNumberFormat="1" applyFill="1" applyBorder="1" applyAlignment="1">
      <alignment horizontal="center" vertical="center"/>
    </xf>
    <xf numFmtId="0" fontId="49" fillId="0" borderId="0" xfId="1" applyFill="1"/>
    <xf numFmtId="0" fontId="23" fillId="0" borderId="2" xfId="1" applyFont="1" applyFill="1" applyBorder="1" applyAlignment="1">
      <alignment horizontal="center" vertical="center"/>
    </xf>
    <xf numFmtId="0" fontId="73" fillId="0" borderId="2" xfId="1" applyFont="1" applyFill="1" applyBorder="1" applyAlignment="1">
      <alignment horizontal="center" vertical="center" wrapText="1"/>
    </xf>
    <xf numFmtId="0" fontId="16" fillId="0" borderId="5" xfId="0" applyFont="1" applyFill="1" applyBorder="1" applyAlignment="1">
      <alignment horizontal="center" vertical="center"/>
    </xf>
    <xf numFmtId="0" fontId="73" fillId="0" borderId="2" xfId="1" applyFont="1" applyFill="1" applyBorder="1" applyAlignment="1">
      <alignment horizontal="center" vertical="center"/>
    </xf>
    <xf numFmtId="0" fontId="96" fillId="0" borderId="0" xfId="7" applyFont="1" applyAlignment="1">
      <alignment horizontal="center"/>
    </xf>
    <xf numFmtId="0" fontId="97" fillId="0" borderId="0" xfId="7" applyFont="1" applyAlignment="1">
      <alignment vertical="center"/>
    </xf>
    <xf numFmtId="2" fontId="17" fillId="0" borderId="2" xfId="4" applyNumberFormat="1" applyFont="1" applyFill="1" applyBorder="1" applyAlignment="1">
      <alignment horizontal="center" vertical="center"/>
    </xf>
    <xf numFmtId="164" fontId="17" fillId="0" borderId="2" xfId="4" applyNumberFormat="1" applyFont="1" applyFill="1" applyBorder="1" applyAlignment="1">
      <alignment horizontal="center" vertical="center"/>
    </xf>
    <xf numFmtId="0" fontId="11" fillId="6" borderId="0" xfId="4" applyFill="1" applyAlignment="1">
      <alignment horizontal="center" vertical="center"/>
    </xf>
    <xf numFmtId="0" fontId="10" fillId="0" borderId="6" xfId="9" applyFont="1" applyBorder="1" applyAlignment="1">
      <alignment vertical="center"/>
    </xf>
    <xf numFmtId="0" fontId="82" fillId="3" borderId="0" xfId="3" applyFont="1" applyFill="1" applyBorder="1" applyAlignment="1">
      <alignment horizontal="center" vertical="center"/>
    </xf>
    <xf numFmtId="0" fontId="11" fillId="0" borderId="0" xfId="4" applyFill="1" applyAlignment="1">
      <alignment horizontal="center" vertical="center"/>
    </xf>
    <xf numFmtId="0" fontId="10" fillId="0" borderId="0" xfId="4" applyFont="1" applyFill="1" applyAlignment="1">
      <alignment horizontal="center" vertical="center"/>
    </xf>
    <xf numFmtId="166" fontId="6" fillId="0" borderId="0" xfId="4" applyNumberFormat="1" applyFont="1" applyFill="1" applyAlignment="1">
      <alignment horizontal="center" vertical="center"/>
    </xf>
    <xf numFmtId="166" fontId="45" fillId="0" borderId="0" xfId="4" applyNumberFormat="1" applyFont="1" applyFill="1" applyAlignment="1">
      <alignment horizontal="center" vertical="center"/>
    </xf>
    <xf numFmtId="0" fontId="10" fillId="0" borderId="13" xfId="4" applyFont="1" applyFill="1" applyBorder="1" applyAlignment="1">
      <alignment horizontal="center" vertical="center" wrapText="1"/>
    </xf>
    <xf numFmtId="0" fontId="6" fillId="5" borderId="0" xfId="4" applyFont="1" applyFill="1" applyAlignment="1">
      <alignment horizontal="center" vertical="center"/>
    </xf>
    <xf numFmtId="2" fontId="17" fillId="0" borderId="2" xfId="4" applyNumberFormat="1" applyFont="1" applyFill="1" applyBorder="1" applyAlignment="1">
      <alignment horizontal="center" vertical="center" wrapText="1"/>
    </xf>
    <xf numFmtId="0" fontId="6" fillId="0" borderId="0" xfId="4" applyFont="1" applyFill="1" applyBorder="1" applyAlignment="1">
      <alignment horizontal="center" vertical="center"/>
    </xf>
    <xf numFmtId="2" fontId="17" fillId="0" borderId="0" xfId="4" applyNumberFormat="1" applyFont="1" applyFill="1" applyBorder="1" applyAlignment="1">
      <alignment horizontal="center" vertical="center"/>
    </xf>
    <xf numFmtId="1" fontId="19" fillId="0" borderId="0" xfId="4" applyNumberFormat="1" applyFont="1" applyFill="1" applyBorder="1" applyAlignment="1">
      <alignment horizontal="center" vertical="center"/>
    </xf>
    <xf numFmtId="2" fontId="17" fillId="0" borderId="13" xfId="4" applyNumberFormat="1" applyFont="1" applyFill="1" applyBorder="1" applyAlignment="1">
      <alignment horizontal="center" vertical="center"/>
    </xf>
    <xf numFmtId="0" fontId="16" fillId="0" borderId="2" xfId="0" applyFont="1" applyFill="1" applyBorder="1" applyAlignment="1">
      <alignment horizontal="center" vertical="center"/>
    </xf>
    <xf numFmtId="0" fontId="6" fillId="0" borderId="2" xfId="0" applyFont="1" applyBorder="1" applyAlignment="1">
      <alignment horizontal="center" vertical="center"/>
    </xf>
    <xf numFmtId="0" fontId="10" fillId="0" borderId="2" xfId="0" applyFont="1" applyBorder="1" applyAlignment="1">
      <alignment horizontal="center" vertical="center"/>
    </xf>
    <xf numFmtId="0" fontId="6" fillId="0" borderId="0" xfId="3" applyFont="1" applyAlignment="1">
      <alignment horizontal="center"/>
    </xf>
    <xf numFmtId="0" fontId="6" fillId="0" borderId="0" xfId="0" applyFont="1" applyAlignment="1">
      <alignment vertical="top" wrapText="1"/>
    </xf>
    <xf numFmtId="0" fontId="11" fillId="0" borderId="0" xfId="0" applyFont="1"/>
    <xf numFmtId="0" fontId="15" fillId="0" borderId="0" xfId="3" applyFont="1" applyAlignment="1">
      <alignment horizontal="center"/>
    </xf>
    <xf numFmtId="0" fontId="10" fillId="0" borderId="9" xfId="0" applyFont="1" applyFill="1" applyBorder="1" applyAlignment="1">
      <alignment horizontal="center" vertical="center"/>
    </xf>
    <xf numFmtId="0" fontId="10" fillId="0" borderId="2" xfId="9" applyFont="1" applyBorder="1" applyAlignment="1">
      <alignment horizontal="center" vertical="center"/>
    </xf>
    <xf numFmtId="0" fontId="11" fillId="0" borderId="2" xfId="0" applyFont="1" applyFill="1" applyBorder="1" applyAlignment="1">
      <alignment horizontal="center" vertical="center"/>
    </xf>
    <xf numFmtId="0" fontId="6" fillId="3" borderId="2" xfId="0" applyFont="1" applyFill="1" applyBorder="1" applyAlignment="1">
      <alignment horizontal="center" vertical="top" wrapText="1"/>
    </xf>
    <xf numFmtId="0" fontId="6" fillId="3" borderId="0" xfId="3" applyFont="1" applyFill="1" applyAlignment="1">
      <alignment horizontal="center"/>
    </xf>
    <xf numFmtId="0" fontId="6" fillId="3" borderId="2" xfId="3" applyFont="1" applyFill="1" applyBorder="1" applyAlignment="1">
      <alignment horizontal="center" vertical="top" wrapText="1"/>
    </xf>
    <xf numFmtId="0" fontId="6" fillId="0" borderId="0" xfId="3" applyFont="1" applyAlignment="1">
      <alignment horizontal="left"/>
    </xf>
    <xf numFmtId="0" fontId="7" fillId="0" borderId="0" xfId="3" applyFont="1" applyAlignment="1">
      <alignment horizontal="right"/>
    </xf>
    <xf numFmtId="0" fontId="26" fillId="0" borderId="2" xfId="1" applyFont="1" applyBorder="1" applyAlignment="1">
      <alignment horizontal="center" vertical="top" wrapText="1"/>
    </xf>
    <xf numFmtId="0" fontId="11" fillId="0" borderId="0" xfId="3" applyFont="1"/>
    <xf numFmtId="0" fontId="65" fillId="3" borderId="2" xfId="0" applyFont="1" applyFill="1" applyBorder="1" applyAlignment="1">
      <alignment horizontal="center" vertical="center"/>
    </xf>
    <xf numFmtId="0" fontId="6" fillId="3" borderId="1" xfId="0" applyFont="1" applyFill="1" applyBorder="1" applyAlignment="1">
      <alignment horizontal="center" vertical="top" wrapText="1"/>
    </xf>
    <xf numFmtId="0" fontId="21" fillId="3" borderId="2" xfId="0" applyFont="1" applyFill="1" applyBorder="1" applyAlignment="1">
      <alignment horizontal="center" vertical="top" wrapText="1"/>
    </xf>
    <xf numFmtId="0" fontId="21" fillId="3" borderId="2" xfId="0" applyFont="1" applyFill="1" applyBorder="1" applyAlignment="1">
      <alignment horizontal="center" vertical="top"/>
    </xf>
    <xf numFmtId="2" fontId="65" fillId="3" borderId="2" xfId="0" applyNumberFormat="1" applyFont="1" applyFill="1" applyBorder="1" applyAlignment="1">
      <alignment horizontal="center" vertical="center"/>
    </xf>
    <xf numFmtId="0" fontId="7" fillId="3" borderId="0" xfId="0" applyFont="1" applyFill="1" applyAlignment="1">
      <alignment horizontal="right"/>
    </xf>
    <xf numFmtId="0" fontId="7" fillId="3" borderId="0" xfId="0" applyFont="1" applyFill="1" applyAlignment="1"/>
    <xf numFmtId="0" fontId="16" fillId="3" borderId="0" xfId="0" applyFont="1" applyFill="1" applyAlignment="1"/>
    <xf numFmtId="0" fontId="0" fillId="3" borderId="0" xfId="0" applyFill="1" applyAlignment="1">
      <alignment horizontal="center"/>
    </xf>
    <xf numFmtId="0" fontId="15" fillId="3" borderId="0" xfId="0" applyFont="1" applyFill="1" applyAlignment="1">
      <alignment horizontal="center"/>
    </xf>
    <xf numFmtId="0" fontId="15" fillId="3" borderId="0" xfId="0" applyFont="1" applyFill="1" applyAlignment="1"/>
    <xf numFmtId="0" fontId="6" fillId="3" borderId="0" xfId="0" applyFont="1" applyFill="1" applyAlignment="1">
      <alignment horizontal="right"/>
    </xf>
    <xf numFmtId="0" fontId="11" fillId="3" borderId="2" xfId="0" applyFont="1" applyFill="1" applyBorder="1"/>
    <xf numFmtId="0" fontId="11" fillId="3" borderId="0" xfId="0" applyFont="1" applyFill="1" applyBorder="1"/>
    <xf numFmtId="0" fontId="98" fillId="3" borderId="2" xfId="0" applyFont="1" applyFill="1" applyBorder="1" applyAlignment="1">
      <alignment horizontal="center" vertical="top" wrapText="1"/>
    </xf>
    <xf numFmtId="0" fontId="98" fillId="3" borderId="1" xfId="0" applyFont="1" applyFill="1" applyBorder="1" applyAlignment="1">
      <alignment horizontal="center" vertical="top" wrapText="1"/>
    </xf>
    <xf numFmtId="0" fontId="100" fillId="3" borderId="2" xfId="0" applyFont="1" applyFill="1" applyBorder="1" applyAlignment="1">
      <alignment horizontal="center" vertical="top"/>
    </xf>
    <xf numFmtId="0" fontId="100" fillId="3" borderId="1" xfId="0" applyFont="1" applyFill="1" applyBorder="1" applyAlignment="1">
      <alignment horizontal="center" vertical="top" wrapText="1"/>
    </xf>
    <xf numFmtId="0" fontId="14" fillId="3" borderId="0" xfId="0" applyFont="1" applyFill="1" applyBorder="1"/>
    <xf numFmtId="0" fontId="67" fillId="3" borderId="2" xfId="0" applyFont="1" applyFill="1" applyBorder="1" applyAlignment="1">
      <alignment horizontal="center" vertical="center"/>
    </xf>
    <xf numFmtId="0" fontId="64" fillId="3" borderId="9" xfId="0" applyFont="1" applyFill="1" applyBorder="1" applyAlignment="1">
      <alignment vertical="center"/>
    </xf>
    <xf numFmtId="2" fontId="87" fillId="3" borderId="2" xfId="0" applyNumberFormat="1" applyFont="1" applyFill="1" applyBorder="1" applyAlignment="1">
      <alignment horizontal="center" vertical="center"/>
    </xf>
    <xf numFmtId="0" fontId="87" fillId="3" borderId="2" xfId="0" applyFont="1" applyFill="1" applyBorder="1" applyAlignment="1">
      <alignment horizontal="center" vertical="center"/>
    </xf>
    <xf numFmtId="0" fontId="11" fillId="3" borderId="0" xfId="0" applyFont="1" applyFill="1" applyAlignment="1">
      <alignment vertical="center"/>
    </xf>
    <xf numFmtId="0" fontId="99" fillId="3" borderId="0" xfId="0" applyFont="1" applyFill="1" applyAlignment="1">
      <alignment vertical="center"/>
    </xf>
    <xf numFmtId="0" fontId="6" fillId="3" borderId="0" xfId="0" applyFont="1" applyFill="1" applyAlignment="1">
      <alignment vertical="top" wrapText="1"/>
    </xf>
    <xf numFmtId="0" fontId="6" fillId="3" borderId="0" xfId="0" applyFont="1" applyFill="1" applyAlignment="1"/>
    <xf numFmtId="0" fontId="77" fillId="3" borderId="0" xfId="0" applyFont="1" applyFill="1" applyAlignment="1">
      <alignment horizontal="center" vertical="center"/>
    </xf>
    <xf numFmtId="0" fontId="16" fillId="3" borderId="0" xfId="0"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Border="1" applyAlignment="1">
      <alignment horizontal="center" vertical="center"/>
    </xf>
    <xf numFmtId="0" fontId="62" fillId="3" borderId="0" xfId="0" applyFont="1" applyFill="1" applyBorder="1" applyAlignment="1">
      <alignment horizontal="center" vertical="center"/>
    </xf>
    <xf numFmtId="0" fontId="62" fillId="3" borderId="2" xfId="0" quotePrefix="1" applyFont="1" applyFill="1" applyBorder="1" applyAlignment="1">
      <alignment horizontal="center" vertical="center" wrapText="1"/>
    </xf>
    <xf numFmtId="0" fontId="8" fillId="3" borderId="0" xfId="0" applyFont="1" applyFill="1" applyAlignment="1">
      <alignment horizontal="center" vertical="center"/>
    </xf>
    <xf numFmtId="0" fontId="10" fillId="3" borderId="0" xfId="1" applyFont="1" applyFill="1" applyAlignment="1">
      <alignment horizontal="center" vertical="center"/>
    </xf>
    <xf numFmtId="0" fontId="10" fillId="3" borderId="0" xfId="1" applyFont="1" applyFill="1" applyAlignment="1">
      <alignment horizontal="center" vertical="center" wrapText="1"/>
    </xf>
    <xf numFmtId="0" fontId="0" fillId="3" borderId="0" xfId="0" applyFill="1" applyAlignment="1">
      <alignment horizontal="center" vertical="center"/>
    </xf>
    <xf numFmtId="0" fontId="6" fillId="3" borderId="0" xfId="0" applyFont="1" applyFill="1" applyAlignment="1">
      <alignment horizontal="center" vertical="center"/>
    </xf>
    <xf numFmtId="0" fontId="18" fillId="3" borderId="0" xfId="0" applyFont="1" applyFill="1" applyAlignment="1">
      <alignment horizontal="center" vertical="center"/>
    </xf>
    <xf numFmtId="0" fontId="9"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wrapText="1"/>
    </xf>
    <xf numFmtId="0" fontId="6" fillId="3" borderId="3" xfId="0" applyFont="1" applyFill="1" applyBorder="1" applyAlignment="1">
      <alignment horizontal="center" vertical="center"/>
    </xf>
    <xf numFmtId="0" fontId="10" fillId="3" borderId="2" xfId="0" applyFont="1" applyFill="1" applyBorder="1" applyAlignment="1">
      <alignment horizontal="center" vertical="center" wrapText="1"/>
    </xf>
    <xf numFmtId="0" fontId="21" fillId="3" borderId="2" xfId="0" applyFont="1" applyFill="1" applyBorder="1" applyAlignment="1">
      <alignment horizontal="center" vertical="center"/>
    </xf>
    <xf numFmtId="0" fontId="21" fillId="3" borderId="2" xfId="3" applyFont="1" applyFill="1" applyBorder="1" applyAlignment="1">
      <alignment horizontal="center" vertical="center" wrapText="1"/>
    </xf>
    <xf numFmtId="0" fontId="62" fillId="3" borderId="2" xfId="3" applyFont="1" applyFill="1" applyBorder="1" applyAlignment="1">
      <alignment horizontal="center" vertical="center" wrapText="1"/>
    </xf>
    <xf numFmtId="0" fontId="62" fillId="3" borderId="2" xfId="0" applyFont="1" applyFill="1" applyBorder="1" applyAlignment="1">
      <alignment horizontal="center" vertical="center"/>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2" fontId="16" fillId="3" borderId="2" xfId="0" applyNumberFormat="1" applyFont="1" applyFill="1" applyBorder="1" applyAlignment="1">
      <alignment horizontal="center" vertical="center"/>
    </xf>
    <xf numFmtId="2" fontId="67" fillId="3" borderId="2" xfId="0" applyNumberFormat="1" applyFont="1" applyFill="1" applyBorder="1" applyAlignment="1">
      <alignment horizontal="center" vertical="center"/>
    </xf>
    <xf numFmtId="0" fontId="10" fillId="3" borderId="0" xfId="0" applyFont="1" applyFill="1" applyAlignment="1">
      <alignment horizontal="center" vertical="center" wrapText="1"/>
    </xf>
    <xf numFmtId="0" fontId="6" fillId="3" borderId="2" xfId="3" applyFont="1" applyFill="1" applyBorder="1" applyAlignment="1">
      <alignment vertical="center" wrapText="1"/>
    </xf>
    <xf numFmtId="2" fontId="64" fillId="3" borderId="2" xfId="0" applyNumberFormat="1" applyFont="1" applyFill="1" applyBorder="1" applyAlignment="1">
      <alignment horizontal="center" vertical="center"/>
    </xf>
    <xf numFmtId="2" fontId="10" fillId="3" borderId="2" xfId="0" applyNumberFormat="1" applyFont="1" applyFill="1" applyBorder="1" applyAlignment="1">
      <alignment horizontal="center" vertical="center"/>
    </xf>
    <xf numFmtId="0" fontId="6" fillId="3" borderId="2" xfId="3" applyFont="1" applyFill="1" applyBorder="1" applyAlignment="1">
      <alignment horizontal="center" vertical="center"/>
    </xf>
    <xf numFmtId="0" fontId="6" fillId="3" borderId="1" xfId="3" applyFont="1" applyFill="1" applyBorder="1" applyAlignment="1">
      <alignment vertical="center" wrapText="1"/>
    </xf>
    <xf numFmtId="0" fontId="6" fillId="3" borderId="2" xfId="0" applyFont="1" applyFill="1" applyBorder="1" applyAlignment="1">
      <alignment horizontal="center" vertical="center"/>
    </xf>
    <xf numFmtId="0" fontId="6" fillId="3" borderId="1" xfId="3" applyFont="1" applyFill="1" applyBorder="1" applyAlignment="1">
      <alignment vertical="center"/>
    </xf>
    <xf numFmtId="0" fontId="0" fillId="3" borderId="2" xfId="0" applyFill="1" applyBorder="1" applyAlignment="1">
      <alignment horizontal="center" vertical="center"/>
    </xf>
    <xf numFmtId="0" fontId="68" fillId="3" borderId="13" xfId="3" applyFont="1" applyFill="1" applyBorder="1" applyAlignment="1">
      <alignment vertical="center"/>
    </xf>
    <xf numFmtId="0" fontId="68" fillId="3" borderId="0" xfId="3" applyFont="1" applyFill="1" applyBorder="1" applyAlignment="1">
      <alignment vertical="center"/>
    </xf>
    <xf numFmtId="0" fontId="11" fillId="3" borderId="0" xfId="5" applyFill="1" applyAlignment="1">
      <alignment vertical="center"/>
    </xf>
    <xf numFmtId="0" fontId="7" fillId="3" borderId="0" xfId="5" applyFont="1" applyFill="1" applyAlignment="1">
      <alignment horizontal="right" vertical="center"/>
    </xf>
    <xf numFmtId="0" fontId="10" fillId="3" borderId="0" xfId="3" applyFont="1" applyFill="1" applyAlignment="1">
      <alignment horizontal="center" vertical="center"/>
    </xf>
    <xf numFmtId="0" fontId="16" fillId="3" borderId="0" xfId="3" applyFont="1" applyFill="1" applyAlignment="1">
      <alignment horizontal="center" vertical="center"/>
    </xf>
    <xf numFmtId="0" fontId="15" fillId="3" borderId="0" xfId="3" applyFont="1" applyFill="1" applyAlignment="1">
      <alignment vertical="center"/>
    </xf>
    <xf numFmtId="0" fontId="8" fillId="3" borderId="0" xfId="5" applyFont="1" applyFill="1" applyAlignment="1">
      <alignment horizontal="right" vertical="center"/>
    </xf>
    <xf numFmtId="0" fontId="9" fillId="3" borderId="0" xfId="3" applyFont="1" applyFill="1" applyAlignment="1">
      <alignment horizontal="center" vertical="center"/>
    </xf>
    <xf numFmtId="0" fontId="8" fillId="3" borderId="0" xfId="0" applyFont="1" applyFill="1" applyAlignment="1">
      <alignment horizontal="left" vertical="center"/>
    </xf>
    <xf numFmtId="0" fontId="8" fillId="3" borderId="0" xfId="5" applyFont="1" applyFill="1" applyAlignment="1">
      <alignment vertical="center"/>
    </xf>
    <xf numFmtId="0" fontId="19" fillId="3" borderId="2" xfId="5" applyFont="1" applyFill="1" applyBorder="1" applyAlignment="1">
      <alignment horizontal="center" vertical="center" wrapText="1"/>
    </xf>
    <xf numFmtId="0" fontId="6" fillId="3" borderId="2" xfId="5" applyFont="1" applyFill="1" applyBorder="1" applyAlignment="1">
      <alignment horizontal="center" vertical="center"/>
    </xf>
    <xf numFmtId="0" fontId="10" fillId="3" borderId="2" xfId="5" applyFont="1" applyFill="1" applyBorder="1" applyAlignment="1">
      <alignment horizontal="center" vertical="center" wrapText="1"/>
    </xf>
    <xf numFmtId="0" fontId="16" fillId="3" borderId="6" xfId="5" applyFont="1" applyFill="1" applyBorder="1" applyAlignment="1">
      <alignment horizontal="center" vertical="center" wrapText="1"/>
    </xf>
    <xf numFmtId="2" fontId="10" fillId="3" borderId="2" xfId="5" applyNumberFormat="1" applyFont="1" applyFill="1" applyBorder="1" applyAlignment="1">
      <alignment horizontal="center" vertical="center" wrapText="1"/>
    </xf>
    <xf numFmtId="0" fontId="17" fillId="3" borderId="2" xfId="5" applyFont="1" applyFill="1" applyBorder="1" applyAlignment="1">
      <alignment horizontal="left" vertical="center" wrapText="1"/>
    </xf>
    <xf numFmtId="2" fontId="16" fillId="3" borderId="2" xfId="5" applyNumberFormat="1" applyFont="1" applyFill="1" applyBorder="1" applyAlignment="1">
      <alignment horizontal="center" vertical="center" wrapText="1"/>
    </xf>
    <xf numFmtId="0" fontId="16" fillId="3" borderId="2" xfId="5" applyFont="1" applyFill="1" applyBorder="1" applyAlignment="1">
      <alignment horizontal="center" vertical="center" wrapText="1"/>
    </xf>
    <xf numFmtId="0" fontId="17" fillId="3" borderId="6" xfId="5" applyFont="1" applyFill="1" applyBorder="1" applyAlignment="1">
      <alignment horizontal="left" vertical="center" wrapText="1"/>
    </xf>
    <xf numFmtId="0" fontId="19" fillId="3" borderId="8" xfId="5" applyFont="1" applyFill="1" applyBorder="1" applyAlignment="1">
      <alignment horizontal="center" vertical="center" wrapText="1"/>
    </xf>
    <xf numFmtId="0" fontId="19" fillId="3" borderId="15" xfId="5" applyFont="1" applyFill="1" applyBorder="1" applyAlignment="1">
      <alignment horizontal="center" vertical="center" wrapText="1"/>
    </xf>
    <xf numFmtId="0" fontId="19" fillId="3" borderId="6" xfId="5" applyFont="1" applyFill="1" applyBorder="1" applyAlignment="1">
      <alignment horizontal="left" vertical="center" wrapText="1"/>
    </xf>
    <xf numFmtId="0" fontId="6" fillId="3" borderId="0" xfId="5" applyFont="1" applyFill="1" applyAlignment="1">
      <alignment vertical="center"/>
    </xf>
    <xf numFmtId="0" fontId="11" fillId="3" borderId="2" xfId="5" applyFill="1" applyBorder="1" applyAlignment="1">
      <alignment vertical="center"/>
    </xf>
    <xf numFmtId="0" fontId="19" fillId="3" borderId="0" xfId="5" applyFont="1" applyFill="1" applyAlignment="1">
      <alignment horizontal="center" vertical="center"/>
    </xf>
    <xf numFmtId="0" fontId="6" fillId="3" borderId="0" xfId="5" applyFont="1" applyFill="1" applyAlignment="1">
      <alignment horizontal="center" vertical="center"/>
    </xf>
    <xf numFmtId="0" fontId="17" fillId="3" borderId="0" xfId="5" applyFont="1" applyFill="1" applyAlignment="1">
      <alignment horizontal="left" vertical="center"/>
    </xf>
    <xf numFmtId="0" fontId="11" fillId="3" borderId="0" xfId="3" applyFill="1" applyAlignment="1">
      <alignment vertical="center"/>
    </xf>
    <xf numFmtId="0" fontId="10" fillId="3" borderId="0" xfId="3" applyFont="1" applyFill="1" applyAlignment="1">
      <alignment vertical="center"/>
    </xf>
    <xf numFmtId="14" fontId="10" fillId="3" borderId="0" xfId="3" applyNumberFormat="1" applyFont="1" applyFill="1" applyAlignment="1">
      <alignment vertical="center"/>
    </xf>
    <xf numFmtId="0" fontId="19" fillId="3" borderId="2" xfId="5" applyFont="1" applyFill="1" applyBorder="1" applyAlignment="1">
      <alignment horizontal="center" vertical="center"/>
    </xf>
    <xf numFmtId="2" fontId="19" fillId="3" borderId="2" xfId="5" applyNumberFormat="1" applyFont="1" applyFill="1" applyBorder="1" applyAlignment="1">
      <alignment horizontal="center" vertical="center"/>
    </xf>
    <xf numFmtId="0" fontId="16" fillId="3" borderId="0" xfId="0" applyFont="1" applyFill="1" applyAlignment="1">
      <alignment horizontal="center"/>
    </xf>
    <xf numFmtId="0" fontId="62" fillId="3" borderId="0" xfId="0" applyFont="1" applyFill="1" applyBorder="1" applyAlignment="1">
      <alignment horizontal="center"/>
    </xf>
    <xf numFmtId="0" fontId="6" fillId="3" borderId="0" xfId="0" applyFont="1" applyFill="1" applyAlignment="1">
      <alignment horizontal="center"/>
    </xf>
    <xf numFmtId="0" fontId="21" fillId="3" borderId="7" xfId="0" applyFont="1" applyFill="1" applyBorder="1" applyAlignment="1">
      <alignment horizontal="center"/>
    </xf>
    <xf numFmtId="0" fontId="21" fillId="3" borderId="0" xfId="0" applyFont="1" applyFill="1" applyBorder="1" applyAlignment="1">
      <alignment horizontal="center"/>
    </xf>
    <xf numFmtId="0" fontId="10" fillId="3" borderId="2"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4" xfId="0" applyFont="1" applyFill="1" applyBorder="1" applyAlignment="1">
      <alignment horizontal="center" vertical="top" wrapText="1"/>
    </xf>
    <xf numFmtId="0" fontId="0" fillId="3" borderId="0" xfId="0" applyFill="1" applyBorder="1" applyAlignment="1">
      <alignment horizontal="center"/>
    </xf>
    <xf numFmtId="0" fontId="65" fillId="3" borderId="5"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2" xfId="0" applyFont="1" applyFill="1" applyBorder="1" applyAlignment="1">
      <alignment horizontal="center"/>
    </xf>
    <xf numFmtId="0" fontId="16" fillId="3" borderId="2" xfId="0" applyFont="1" applyFill="1" applyBorder="1" applyAlignment="1">
      <alignment horizontal="center"/>
    </xf>
    <xf numFmtId="0" fontId="16" fillId="3" borderId="5" xfId="0" applyFont="1" applyFill="1" applyBorder="1" applyAlignment="1">
      <alignment horizontal="center"/>
    </xf>
    <xf numFmtId="0" fontId="16" fillId="3" borderId="4" xfId="0" applyFont="1" applyFill="1" applyBorder="1" applyAlignment="1">
      <alignment horizontal="center"/>
    </xf>
    <xf numFmtId="0" fontId="6" fillId="3" borderId="0" xfId="0" applyFont="1" applyFill="1" applyBorder="1" applyAlignment="1">
      <alignment horizontal="center"/>
    </xf>
    <xf numFmtId="0" fontId="19" fillId="3" borderId="0" xfId="0" applyFont="1" applyFill="1" applyBorder="1" applyAlignment="1">
      <alignment horizontal="center"/>
    </xf>
    <xf numFmtId="0" fontId="19" fillId="3" borderId="0" xfId="0" applyFont="1" applyFill="1" applyAlignment="1">
      <alignment horizontal="center"/>
    </xf>
    <xf numFmtId="0" fontId="11" fillId="3" borderId="0" xfId="0" applyFont="1" applyFill="1" applyAlignment="1">
      <alignment horizontal="center"/>
    </xf>
    <xf numFmtId="0" fontId="7" fillId="3" borderId="0" xfId="0" applyFont="1" applyFill="1" applyAlignment="1">
      <alignment horizontal="center"/>
    </xf>
    <xf numFmtId="0" fontId="16" fillId="3" borderId="0" xfId="0" applyFont="1" applyFill="1"/>
    <xf numFmtId="0" fontId="0" fillId="3" borderId="2" xfId="0" applyFill="1" applyBorder="1"/>
    <xf numFmtId="0" fontId="0" fillId="3" borderId="0" xfId="0" applyFill="1" applyBorder="1"/>
    <xf numFmtId="0" fontId="6" fillId="3" borderId="0" xfId="0" applyFont="1" applyFill="1"/>
    <xf numFmtId="0" fontId="16" fillId="3" borderId="2" xfId="0" applyFont="1" applyFill="1" applyBorder="1" applyAlignment="1">
      <alignment vertical="center"/>
    </xf>
    <xf numFmtId="0" fontId="0" fillId="3" borderId="0" xfId="0" applyFill="1" applyAlignment="1">
      <alignment vertical="center"/>
    </xf>
    <xf numFmtId="0" fontId="10" fillId="3" borderId="2" xfId="0" applyFont="1" applyFill="1" applyBorder="1" applyAlignment="1">
      <alignment vertical="center"/>
    </xf>
    <xf numFmtId="0" fontId="16" fillId="3" borderId="3" xfId="0" applyFont="1" applyFill="1" applyBorder="1" applyAlignment="1">
      <alignment vertical="center" wrapText="1"/>
    </xf>
    <xf numFmtId="0" fontId="0" fillId="3" borderId="0" xfId="0" applyFill="1" applyBorder="1" applyAlignment="1">
      <alignment horizontal="left"/>
    </xf>
    <xf numFmtId="0" fontId="10" fillId="3" borderId="0" xfId="0" applyFont="1" applyFill="1"/>
    <xf numFmtId="0" fontId="18" fillId="3" borderId="0" xfId="0" applyFont="1" applyFill="1" applyAlignment="1">
      <alignment horizontal="left"/>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9" xfId="0" applyFont="1" applyFill="1" applyBorder="1" applyAlignment="1">
      <alignment horizontal="center" vertical="top" wrapText="1"/>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0" xfId="0" applyFont="1" applyFill="1" applyAlignment="1">
      <alignment vertical="center"/>
    </xf>
    <xf numFmtId="0" fontId="10" fillId="3" borderId="8" xfId="0" applyFont="1" applyFill="1" applyBorder="1" applyAlignment="1">
      <alignment horizontal="center" vertical="center"/>
    </xf>
    <xf numFmtId="0" fontId="10" fillId="3" borderId="6" xfId="0" applyFont="1" applyFill="1" applyBorder="1" applyAlignment="1">
      <alignment horizontal="center" vertical="center"/>
    </xf>
    <xf numFmtId="0" fontId="6" fillId="3" borderId="0" xfId="0" applyFont="1" applyFill="1" applyBorder="1"/>
    <xf numFmtId="0" fontId="9" fillId="3" borderId="0" xfId="0" applyFont="1" applyFill="1" applyAlignment="1">
      <alignment horizontal="center"/>
    </xf>
    <xf numFmtId="0" fontId="10" fillId="3" borderId="0" xfId="0" applyFont="1" applyFill="1" applyAlignment="1">
      <alignment horizont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2" xfId="0" applyFont="1" applyFill="1" applyBorder="1" applyAlignment="1">
      <alignment horizontal="center"/>
    </xf>
    <xf numFmtId="0" fontId="14" fillId="3" borderId="0" xfId="0" applyFont="1" applyFill="1"/>
    <xf numFmtId="0" fontId="11" fillId="3" borderId="2" xfId="0" applyFont="1" applyFill="1" applyBorder="1" applyAlignment="1">
      <alignment horizontal="center"/>
    </xf>
    <xf numFmtId="0" fontId="16" fillId="3" borderId="6" xfId="0" applyFont="1" applyFill="1" applyBorder="1" applyAlignment="1">
      <alignment vertical="center"/>
    </xf>
    <xf numFmtId="0" fontId="65" fillId="3" borderId="6" xfId="0" applyFont="1" applyFill="1" applyBorder="1" applyAlignment="1">
      <alignment vertical="center"/>
    </xf>
    <xf numFmtId="2" fontId="8" fillId="3" borderId="2" xfId="0" applyNumberFormat="1" applyFont="1" applyFill="1" applyBorder="1" applyAlignment="1">
      <alignment horizontal="center" vertical="center"/>
    </xf>
    <xf numFmtId="0" fontId="8" fillId="3" borderId="9" xfId="0" applyFont="1" applyFill="1" applyBorder="1" applyAlignment="1">
      <alignment vertical="center"/>
    </xf>
    <xf numFmtId="0" fontId="66" fillId="3" borderId="2" xfId="0" applyFont="1" applyFill="1" applyBorder="1" applyAlignment="1">
      <alignment horizontal="center" vertical="center"/>
    </xf>
    <xf numFmtId="2" fontId="66" fillId="3" borderId="2" xfId="0" applyNumberFormat="1" applyFont="1" applyFill="1" applyBorder="1" applyAlignment="1">
      <alignment horizontal="center" vertical="center"/>
    </xf>
    <xf numFmtId="0" fontId="19" fillId="0" borderId="0" xfId="9" applyFont="1" applyBorder="1" applyAlignment="1">
      <alignment horizontal="left" wrapText="1"/>
    </xf>
    <xf numFmtId="0" fontId="6" fillId="0" borderId="0" xfId="9" applyFont="1" applyBorder="1" applyAlignment="1">
      <alignment wrapText="1"/>
    </xf>
    <xf numFmtId="0" fontId="9" fillId="3" borderId="0" xfId="0" applyFont="1" applyFill="1" applyAlignment="1">
      <alignment horizontal="center" wrapText="1"/>
    </xf>
    <xf numFmtId="0" fontId="10" fillId="3" borderId="9" xfId="0" applyFont="1" applyFill="1" applyBorder="1" applyAlignment="1">
      <alignment horizontal="center" vertical="center"/>
    </xf>
    <xf numFmtId="0" fontId="0" fillId="3" borderId="0" xfId="0" applyFill="1" applyBorder="1" applyAlignment="1">
      <alignment vertical="center"/>
    </xf>
    <xf numFmtId="0" fontId="6" fillId="3" borderId="0" xfId="0" applyFont="1" applyFill="1" applyBorder="1" applyAlignment="1">
      <alignment vertical="center"/>
    </xf>
    <xf numFmtId="0" fontId="11" fillId="3" borderId="0" xfId="3" applyFill="1"/>
    <xf numFmtId="0" fontId="18" fillId="3" borderId="0" xfId="3" applyFont="1" applyFill="1" applyAlignment="1">
      <alignment horizontal="left"/>
    </xf>
    <xf numFmtId="0" fontId="6" fillId="3" borderId="0" xfId="3" applyFont="1" applyFill="1" applyAlignment="1">
      <alignment horizontal="left"/>
    </xf>
    <xf numFmtId="0" fontId="11" fillId="3" borderId="2" xfId="3" applyFont="1" applyFill="1" applyBorder="1"/>
    <xf numFmtId="0" fontId="11" fillId="3" borderId="0" xfId="3" applyFont="1" applyFill="1" applyAlignment="1">
      <alignment horizontal="center" vertical="center"/>
    </xf>
    <xf numFmtId="0" fontId="6" fillId="3" borderId="0" xfId="3" applyFont="1" applyFill="1" applyBorder="1" applyAlignment="1">
      <alignment horizontal="center"/>
    </xf>
    <xf numFmtId="14" fontId="6" fillId="3" borderId="0" xfId="3" applyNumberFormat="1" applyFont="1" applyFill="1"/>
    <xf numFmtId="0" fontId="6" fillId="3" borderId="0" xfId="3" applyFont="1" applyFill="1" applyAlignment="1">
      <alignment horizontal="right" vertical="top" wrapText="1"/>
    </xf>
    <xf numFmtId="0" fontId="6" fillId="3" borderId="2" xfId="3" applyFont="1" applyFill="1" applyBorder="1"/>
    <xf numFmtId="0" fontId="6" fillId="3" borderId="0" xfId="3" applyFont="1" applyFill="1" applyAlignment="1">
      <alignment vertical="top" wrapText="1"/>
    </xf>
    <xf numFmtId="0" fontId="8" fillId="3" borderId="2" xfId="3" applyFont="1" applyFill="1" applyBorder="1" applyAlignment="1">
      <alignment horizontal="center" vertical="center" wrapText="1"/>
    </xf>
    <xf numFmtId="0" fontId="6" fillId="3" borderId="5" xfId="3" applyFont="1" applyFill="1" applyBorder="1" applyAlignment="1">
      <alignment horizontal="center" vertical="center"/>
    </xf>
    <xf numFmtId="0" fontId="20" fillId="3" borderId="5" xfId="3"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0" xfId="0" applyFont="1" applyFill="1" applyAlignment="1">
      <alignment vertical="center"/>
    </xf>
    <xf numFmtId="0" fontId="6" fillId="3" borderId="0" xfId="0" applyFont="1" applyFill="1" applyBorder="1" applyAlignment="1">
      <alignment horizontal="right"/>
    </xf>
    <xf numFmtId="2" fontId="6" fillId="3" borderId="0" xfId="0" applyNumberFormat="1" applyFont="1" applyFill="1" applyBorder="1" applyAlignment="1">
      <alignment horizontal="center"/>
    </xf>
    <xf numFmtId="0" fontId="6" fillId="3" borderId="0" xfId="0" applyFont="1" applyFill="1" applyBorder="1" applyAlignment="1"/>
    <xf numFmtId="0" fontId="9" fillId="3" borderId="0" xfId="0" applyFont="1" applyFill="1" applyAlignment="1">
      <alignment horizontal="center" vertical="center" wrapText="1"/>
    </xf>
    <xf numFmtId="0" fontId="0" fillId="3" borderId="0" xfId="0" applyFill="1" applyBorder="1" applyAlignment="1">
      <alignment horizontal="center" vertical="center"/>
    </xf>
    <xf numFmtId="0" fontId="6" fillId="3" borderId="2" xfId="0" applyFont="1" applyFill="1" applyBorder="1" applyAlignment="1">
      <alignment horizontal="center" vertical="center" wrapText="1"/>
    </xf>
    <xf numFmtId="1" fontId="16" fillId="3" borderId="2" xfId="0" applyNumberFormat="1" applyFont="1" applyFill="1" applyBorder="1" applyAlignment="1">
      <alignment horizontal="center" vertical="center"/>
    </xf>
    <xf numFmtId="0" fontId="0" fillId="3" borderId="10" xfId="0" applyFill="1" applyBorder="1" applyAlignment="1">
      <alignment horizontal="center" vertical="center"/>
    </xf>
    <xf numFmtId="0" fontId="11" fillId="3" borderId="7" xfId="0" applyFont="1" applyFill="1" applyBorder="1" applyAlignment="1">
      <alignment horizontal="center" vertical="center"/>
    </xf>
    <xf numFmtId="165" fontId="16" fillId="3" borderId="2" xfId="0" applyNumberFormat="1" applyFont="1" applyFill="1" applyBorder="1" applyAlignment="1">
      <alignment horizontal="center" vertical="center"/>
    </xf>
    <xf numFmtId="0" fontId="6" fillId="3" borderId="0" xfId="0" applyFont="1" applyFill="1" applyBorder="1" applyAlignment="1">
      <alignment horizontal="left" vertical="center"/>
    </xf>
    <xf numFmtId="1" fontId="10" fillId="3" borderId="2" xfId="0" applyNumberFormat="1" applyFont="1" applyFill="1" applyBorder="1" applyAlignment="1">
      <alignment horizontal="center" vertical="center"/>
    </xf>
    <xf numFmtId="165" fontId="10" fillId="3" borderId="2" xfId="0" applyNumberFormat="1" applyFont="1" applyFill="1" applyBorder="1" applyAlignment="1">
      <alignment horizontal="center" vertical="center"/>
    </xf>
    <xf numFmtId="0" fontId="38" fillId="0" borderId="2" xfId="0" quotePrefix="1" applyFont="1" applyFill="1" applyBorder="1" applyAlignment="1">
      <alignment horizontal="center" vertical="center" wrapText="1"/>
    </xf>
    <xf numFmtId="0" fontId="8" fillId="0" borderId="2" xfId="0" applyFont="1" applyFill="1" applyBorder="1" applyAlignment="1">
      <alignment horizontal="center" vertical="center"/>
    </xf>
    <xf numFmtId="0" fontId="40" fillId="0" borderId="2" xfId="0" applyFont="1" applyFill="1" applyBorder="1" applyAlignment="1">
      <alignment horizontal="center" vertical="center" wrapText="1"/>
    </xf>
    <xf numFmtId="0" fontId="40" fillId="0" borderId="0" xfId="0" applyFont="1" applyBorder="1" applyAlignment="1">
      <alignment horizontal="center" vertical="top" wrapText="1"/>
    </xf>
    <xf numFmtId="0" fontId="6" fillId="0" borderId="0" xfId="1" applyFont="1" applyBorder="1" applyAlignment="1">
      <alignment horizontal="center"/>
    </xf>
    <xf numFmtId="0" fontId="16" fillId="3" borderId="2" xfId="3" applyFont="1" applyFill="1" applyBorder="1" applyAlignment="1">
      <alignment horizontal="center"/>
    </xf>
    <xf numFmtId="0" fontId="11" fillId="0" borderId="2" xfId="3" applyBorder="1" applyAlignment="1">
      <alignment horizontal="center" vertical="center"/>
    </xf>
    <xf numFmtId="0" fontId="6" fillId="3" borderId="0" xfId="0" applyFont="1" applyFill="1" applyAlignment="1">
      <alignment horizontal="left" vertical="center"/>
    </xf>
    <xf numFmtId="0" fontId="38" fillId="3" borderId="2" xfId="0" quotePrefix="1" applyFont="1" applyFill="1" applyBorder="1" applyAlignment="1">
      <alignment horizontal="center" vertical="center" wrapText="1"/>
    </xf>
    <xf numFmtId="0" fontId="44" fillId="3" borderId="2" xfId="0" quotePrefix="1" applyFont="1" applyFill="1" applyBorder="1" applyAlignment="1">
      <alignment horizontal="center" vertical="center" wrapText="1"/>
    </xf>
    <xf numFmtId="0" fontId="6" fillId="0" borderId="2" xfId="1" applyFont="1" applyFill="1" applyBorder="1" applyAlignment="1">
      <alignment vertical="center"/>
    </xf>
    <xf numFmtId="0" fontId="6" fillId="0" borderId="0" xfId="1" applyFont="1" applyBorder="1" applyAlignment="1">
      <alignment vertical="center"/>
    </xf>
    <xf numFmtId="0" fontId="49" fillId="0" borderId="2" xfId="0" applyFont="1" applyBorder="1" applyAlignment="1">
      <alignment horizontal="center" vertical="center"/>
    </xf>
    <xf numFmtId="0" fontId="51" fillId="0" borderId="2" xfId="0" applyFont="1" applyBorder="1" applyAlignment="1">
      <alignment horizontal="center" vertical="center"/>
    </xf>
    <xf numFmtId="0" fontId="16" fillId="4" borderId="0" xfId="3" applyFont="1" applyFill="1" applyAlignment="1">
      <alignment horizontal="center" vertical="center"/>
    </xf>
    <xf numFmtId="0" fontId="11" fillId="4" borderId="0" xfId="3" applyFont="1" applyFill="1" applyAlignment="1">
      <alignment horizontal="center" vertical="center"/>
    </xf>
    <xf numFmtId="0" fontId="21" fillId="4" borderId="0" xfId="3" applyFont="1" applyFill="1" applyAlignment="1">
      <alignment horizontal="center" vertical="center"/>
    </xf>
    <xf numFmtId="0" fontId="11" fillId="0" borderId="0" xfId="3" applyFont="1" applyFill="1" applyAlignment="1">
      <alignment horizontal="center" vertical="center"/>
    </xf>
    <xf numFmtId="0" fontId="4" fillId="0" borderId="2" xfId="7" applyFont="1" applyFill="1" applyBorder="1" applyAlignment="1">
      <alignment horizontal="center" vertical="center"/>
    </xf>
    <xf numFmtId="0" fontId="4" fillId="0" borderId="2" xfId="7" applyBorder="1" applyAlignment="1">
      <alignment horizontal="center" vertical="center"/>
    </xf>
    <xf numFmtId="0" fontId="72" fillId="0" borderId="2" xfId="7" applyFont="1" applyFill="1" applyBorder="1" applyAlignment="1">
      <alignment horizontal="center" vertical="center"/>
    </xf>
    <xf numFmtId="2" fontId="72" fillId="0" borderId="2" xfId="7" applyNumberFormat="1" applyFont="1" applyFill="1" applyBorder="1" applyAlignment="1">
      <alignment horizontal="center" vertical="center"/>
    </xf>
    <xf numFmtId="0" fontId="82" fillId="0" borderId="0" xfId="3" applyFont="1" applyAlignment="1">
      <alignment vertical="center"/>
    </xf>
    <xf numFmtId="0" fontId="6" fillId="0" borderId="0" xfId="3" applyFont="1" applyAlignment="1">
      <alignment vertical="center"/>
    </xf>
    <xf numFmtId="0" fontId="93" fillId="0" borderId="0" xfId="3" applyFont="1" applyAlignment="1">
      <alignment vertical="center"/>
    </xf>
    <xf numFmtId="0" fontId="11" fillId="0" borderId="0" xfId="3" applyFont="1" applyAlignment="1">
      <alignment vertical="center"/>
    </xf>
    <xf numFmtId="0" fontId="72" fillId="0" borderId="2" xfId="1" applyFont="1" applyFill="1" applyBorder="1" applyAlignment="1">
      <alignment horizontal="center" vertical="center"/>
    </xf>
    <xf numFmtId="2" fontId="72" fillId="0" borderId="2" xfId="1" applyNumberFormat="1" applyFont="1" applyFill="1" applyBorder="1" applyAlignment="1">
      <alignment horizontal="center" vertical="center"/>
    </xf>
    <xf numFmtId="0" fontId="49" fillId="0" borderId="0" xfId="1" applyAlignment="1">
      <alignment horizontal="center" vertical="center"/>
    </xf>
    <xf numFmtId="164" fontId="11" fillId="6" borderId="0" xfId="4" applyNumberFormat="1" applyFill="1" applyAlignment="1">
      <alignment horizontal="center" vertical="center"/>
    </xf>
    <xf numFmtId="0" fontId="10" fillId="0" borderId="0" xfId="9" applyFont="1" applyBorder="1" applyAlignment="1">
      <alignment horizontal="center" vertical="center"/>
    </xf>
    <xf numFmtId="0" fontId="8" fillId="0" borderId="0" xfId="4" applyFont="1" applyAlignment="1">
      <alignment horizontal="left" vertical="center"/>
    </xf>
    <xf numFmtId="0" fontId="21" fillId="0" borderId="2" xfId="4" applyFont="1" applyBorder="1" applyAlignment="1">
      <alignment horizontal="left" vertical="center" wrapText="1"/>
    </xf>
    <xf numFmtId="0" fontId="6" fillId="0" borderId="0" xfId="4" applyFont="1" applyFill="1" applyBorder="1" applyAlignment="1">
      <alignment horizontal="left" vertical="center"/>
    </xf>
    <xf numFmtId="0" fontId="11" fillId="0" borderId="0" xfId="4" applyAlignment="1">
      <alignment horizontal="left" vertical="center"/>
    </xf>
    <xf numFmtId="0" fontId="19" fillId="0" borderId="1" xfId="4" applyFont="1" applyFill="1" applyBorder="1" applyAlignment="1">
      <alignment horizontal="center" vertical="center" wrapText="1"/>
    </xf>
    <xf numFmtId="0" fontId="17" fillId="0" borderId="0" xfId="4" applyFont="1" applyFill="1" applyAlignment="1">
      <alignment horizontal="center" vertical="center"/>
    </xf>
    <xf numFmtId="0" fontId="29" fillId="0" borderId="2" xfId="4" applyFont="1" applyFill="1" applyBorder="1" applyAlignment="1">
      <alignment horizontal="center" vertical="center" wrapText="1"/>
    </xf>
    <xf numFmtId="0" fontId="29" fillId="0" borderId="2" xfId="4" applyFont="1" applyFill="1" applyBorder="1" applyAlignment="1">
      <alignment horizontal="center" vertical="center"/>
    </xf>
    <xf numFmtId="0" fontId="19" fillId="0" borderId="2" xfId="4" applyFont="1" applyFill="1" applyBorder="1" applyAlignment="1">
      <alignment horizontal="center" vertical="center"/>
    </xf>
    <xf numFmtId="0" fontId="19" fillId="0" borderId="2" xfId="4" applyFont="1" applyFill="1" applyBorder="1" applyAlignment="1">
      <alignment horizontal="left" vertical="center"/>
    </xf>
    <xf numFmtId="0" fontId="19" fillId="0" borderId="2" xfId="4" applyFont="1" applyFill="1" applyBorder="1" applyAlignment="1">
      <alignment horizontal="left" vertical="center" wrapText="1"/>
    </xf>
    <xf numFmtId="0" fontId="19" fillId="0" borderId="1" xfId="4" applyFont="1" applyFill="1" applyBorder="1" applyAlignment="1">
      <alignment horizontal="left" vertical="center" wrapText="1"/>
    </xf>
    <xf numFmtId="0" fontId="20" fillId="0" borderId="2" xfId="4" applyFont="1" applyFill="1" applyBorder="1" applyAlignment="1">
      <alignment horizontal="center" vertical="center" wrapText="1"/>
    </xf>
    <xf numFmtId="0" fontId="19" fillId="0" borderId="2" xfId="4" quotePrefix="1" applyFont="1" applyFill="1" applyBorder="1" applyAlignment="1">
      <alignment horizontal="center" vertical="center"/>
    </xf>
    <xf numFmtId="0" fontId="19" fillId="0" borderId="5" xfId="4" quotePrefix="1" applyFont="1" applyFill="1" applyBorder="1" applyAlignment="1">
      <alignment horizontal="center" vertical="center"/>
    </xf>
    <xf numFmtId="0" fontId="19" fillId="0" borderId="6" xfId="4" applyFont="1" applyFill="1" applyBorder="1" applyAlignment="1">
      <alignment horizontal="center" vertical="center"/>
    </xf>
    <xf numFmtId="0" fontId="17" fillId="0" borderId="2" xfId="4" applyFont="1" applyFill="1" applyBorder="1" applyAlignment="1">
      <alignment horizontal="center" vertical="center"/>
    </xf>
    <xf numFmtId="2" fontId="19" fillId="0" borderId="2" xfId="4" applyNumberFormat="1" applyFont="1" applyFill="1" applyBorder="1" applyAlignment="1">
      <alignment horizontal="center" vertical="center" wrapText="1"/>
    </xf>
    <xf numFmtId="0" fontId="6" fillId="6" borderId="0" xfId="4" applyFont="1" applyFill="1" applyAlignment="1">
      <alignment horizontal="center" vertical="center"/>
    </xf>
    <xf numFmtId="2" fontId="19" fillId="0" borderId="2" xfId="4" applyNumberFormat="1" applyFont="1" applyFill="1" applyBorder="1" applyAlignment="1">
      <alignment horizontal="center" vertical="center"/>
    </xf>
    <xf numFmtId="0" fontId="26" fillId="0" borderId="2" xfId="7" applyFont="1" applyBorder="1" applyAlignment="1">
      <alignment horizontal="center" vertical="top" wrapText="1"/>
    </xf>
    <xf numFmtId="1" fontId="10" fillId="0" borderId="2" xfId="0" applyNumberFormat="1" applyFont="1" applyFill="1" applyBorder="1" applyAlignment="1">
      <alignment horizontal="center" vertical="center"/>
    </xf>
    <xf numFmtId="0" fontId="6" fillId="0" borderId="0" xfId="0" applyFont="1" applyBorder="1" applyAlignment="1">
      <alignment horizontal="center" vertical="center"/>
    </xf>
    <xf numFmtId="0" fontId="22" fillId="0" borderId="0" xfId="7" applyFont="1" applyAlignment="1">
      <alignment vertical="center"/>
    </xf>
    <xf numFmtId="0" fontId="26" fillId="0" borderId="2" xfId="7" applyFont="1" applyBorder="1" applyAlignment="1">
      <alignment horizontal="center" vertical="center" wrapText="1"/>
    </xf>
    <xf numFmtId="0" fontId="22" fillId="0" borderId="0" xfId="7" applyFont="1" applyAlignment="1">
      <alignment horizontal="center" vertical="center" wrapText="1"/>
    </xf>
    <xf numFmtId="0" fontId="22" fillId="0" borderId="2" xfId="7" applyFont="1" applyBorder="1" applyAlignment="1">
      <alignment horizontal="center" vertical="center" wrapText="1"/>
    </xf>
    <xf numFmtId="0" fontId="101" fillId="3" borderId="5" xfId="3" applyFont="1" applyFill="1" applyBorder="1" applyAlignment="1">
      <alignment horizontal="center" vertical="center" wrapText="1"/>
    </xf>
    <xf numFmtId="0" fontId="102" fillId="3" borderId="5" xfId="3" applyFont="1" applyFill="1" applyBorder="1" applyAlignment="1">
      <alignment horizontal="center" vertical="center"/>
    </xf>
    <xf numFmtId="0" fontId="45" fillId="3" borderId="2" xfId="0" applyFont="1" applyFill="1" applyBorder="1" applyAlignment="1">
      <alignment horizontal="center" vertical="center" wrapText="1"/>
    </xf>
    <xf numFmtId="2" fontId="22" fillId="0" borderId="2" xfId="7" applyNumberFormat="1" applyFont="1" applyFill="1" applyBorder="1" applyAlignment="1">
      <alignment horizontal="center" vertical="center"/>
    </xf>
    <xf numFmtId="2" fontId="24" fillId="0" borderId="2" xfId="7" applyNumberFormat="1" applyFont="1" applyFill="1" applyBorder="1" applyAlignment="1">
      <alignment horizontal="center" vertical="center" wrapText="1"/>
    </xf>
    <xf numFmtId="0" fontId="104" fillId="0" borderId="0" xfId="3" applyFont="1" applyAlignment="1">
      <alignment horizontal="center"/>
    </xf>
    <xf numFmtId="0" fontId="105" fillId="0" borderId="0" xfId="3" applyFont="1"/>
    <xf numFmtId="0" fontId="65" fillId="0" borderId="0" xfId="8" applyFont="1"/>
    <xf numFmtId="0" fontId="8" fillId="0" borderId="7" xfId="0" applyFont="1" applyBorder="1" applyAlignment="1"/>
    <xf numFmtId="0" fontId="103" fillId="0" borderId="0" xfId="3" applyFont="1"/>
    <xf numFmtId="2" fontId="8" fillId="0" borderId="2" xfId="8" applyNumberFormat="1" applyFont="1" applyBorder="1" applyAlignment="1">
      <alignment horizontal="center" vertical="center"/>
    </xf>
    <xf numFmtId="2" fontId="8" fillId="0" borderId="2" xfId="3" applyNumberFormat="1" applyFont="1" applyBorder="1" applyAlignment="1">
      <alignment horizontal="center" vertical="center"/>
    </xf>
    <xf numFmtId="0" fontId="65" fillId="0" borderId="0" xfId="3" applyFont="1" applyAlignment="1">
      <alignment horizontal="right"/>
    </xf>
    <xf numFmtId="0" fontId="107" fillId="3" borderId="2" xfId="3" applyFont="1" applyFill="1" applyBorder="1" applyAlignment="1">
      <alignment horizontal="center" vertical="center" wrapText="1"/>
    </xf>
    <xf numFmtId="0" fontId="103" fillId="3" borderId="2" xfId="3" applyFont="1" applyFill="1" applyBorder="1" applyAlignment="1">
      <alignment horizontal="center" vertical="center" wrapText="1"/>
    </xf>
    <xf numFmtId="0" fontId="103" fillId="0" borderId="2" xfId="3" applyFont="1" applyBorder="1" applyAlignment="1">
      <alignment horizontal="center" vertical="center" wrapText="1"/>
    </xf>
    <xf numFmtId="0" fontId="94" fillId="3" borderId="2" xfId="3" applyFont="1" applyFill="1" applyBorder="1" applyAlignment="1">
      <alignment horizontal="center" vertical="center" wrapText="1"/>
    </xf>
    <xf numFmtId="0" fontId="105" fillId="0" borderId="2" xfId="3" applyFont="1" applyBorder="1" applyAlignment="1">
      <alignment horizontal="center"/>
    </xf>
    <xf numFmtId="0" fontId="103" fillId="3" borderId="2" xfId="3" applyFont="1" applyFill="1" applyBorder="1" applyAlignment="1">
      <alignment horizontal="center" vertical="center"/>
    </xf>
    <xf numFmtId="0" fontId="65" fillId="3" borderId="2" xfId="3" applyFont="1" applyFill="1" applyBorder="1" applyAlignment="1">
      <alignment horizontal="center" vertical="center"/>
    </xf>
    <xf numFmtId="2" fontId="65" fillId="3" borderId="2" xfId="3" applyNumberFormat="1" applyFont="1" applyFill="1" applyBorder="1" applyAlignment="1">
      <alignment horizontal="center" vertical="center"/>
    </xf>
    <xf numFmtId="0" fontId="65" fillId="3" borderId="2" xfId="3" applyFont="1" applyFill="1" applyBorder="1" applyAlignment="1">
      <alignment horizontal="center"/>
    </xf>
    <xf numFmtId="0" fontId="103" fillId="0" borderId="2" xfId="3" applyFont="1" applyBorder="1" applyAlignment="1">
      <alignment horizontal="center" vertical="center"/>
    </xf>
    <xf numFmtId="0" fontId="103" fillId="0" borderId="2" xfId="3" applyFont="1" applyBorder="1" applyAlignment="1">
      <alignment horizontal="center"/>
    </xf>
    <xf numFmtId="0" fontId="105" fillId="0" borderId="2" xfId="3" applyFont="1" applyBorder="1"/>
    <xf numFmtId="0" fontId="57" fillId="0" borderId="0" xfId="3" applyFont="1" applyAlignment="1">
      <alignment horizontal="center"/>
    </xf>
    <xf numFmtId="0" fontId="65" fillId="0" borderId="0" xfId="3" applyFont="1" applyAlignment="1">
      <alignment horizontal="center"/>
    </xf>
    <xf numFmtId="0" fontId="65" fillId="0" borderId="0" xfId="3" applyFont="1" applyAlignment="1">
      <alignment vertical="center"/>
    </xf>
    <xf numFmtId="0" fontId="57" fillId="0" borderId="0" xfId="3" applyFont="1" applyAlignment="1">
      <alignment horizontal="left" vertical="center"/>
    </xf>
    <xf numFmtId="0" fontId="57" fillId="0" borderId="0" xfId="3" applyFont="1" applyAlignment="1">
      <alignment vertical="center"/>
    </xf>
    <xf numFmtId="0" fontId="8" fillId="0" borderId="0" xfId="9" applyFont="1"/>
    <xf numFmtId="0" fontId="8" fillId="0" borderId="0" xfId="0" applyFont="1"/>
    <xf numFmtId="0" fontId="8" fillId="0" borderId="0" xfId="5" applyFont="1" applyAlignment="1"/>
    <xf numFmtId="0" fontId="87" fillId="2" borderId="2" xfId="0" applyFont="1" applyFill="1" applyBorder="1" applyAlignment="1">
      <alignment horizontal="center" vertical="center"/>
    </xf>
    <xf numFmtId="0" fontId="94" fillId="2" borderId="2" xfId="0" applyFont="1" applyFill="1" applyBorder="1" applyAlignment="1">
      <alignment horizontal="center"/>
    </xf>
    <xf numFmtId="0" fontId="19" fillId="0" borderId="2" xfId="0" applyFont="1" applyBorder="1" applyAlignment="1">
      <alignment horizontal="center" vertical="center" wrapText="1"/>
    </xf>
    <xf numFmtId="0" fontId="6" fillId="3" borderId="2" xfId="0" applyFont="1" applyFill="1" applyBorder="1" applyAlignment="1">
      <alignment horizontal="center" vertical="center"/>
    </xf>
    <xf numFmtId="0" fontId="11" fillId="0" borderId="0" xfId="0" applyFont="1"/>
    <xf numFmtId="2" fontId="8" fillId="0" borderId="2" xfId="1" applyNumberFormat="1" applyFont="1" applyFill="1" applyBorder="1" applyAlignment="1">
      <alignment horizontal="center" vertical="center"/>
    </xf>
    <xf numFmtId="2" fontId="94" fillId="0" borderId="2" xfId="1" applyNumberFormat="1" applyFont="1" applyFill="1" applyBorder="1" applyAlignment="1">
      <alignment horizontal="center" vertical="center"/>
    </xf>
    <xf numFmtId="2" fontId="30" fillId="0" borderId="2" xfId="4" applyNumberFormat="1" applyFont="1" applyFill="1" applyBorder="1" applyAlignment="1">
      <alignment horizontal="center" vertical="center" wrapText="1"/>
    </xf>
    <xf numFmtId="0" fontId="15" fillId="3" borderId="0" xfId="0" applyFont="1" applyFill="1" applyBorder="1" applyAlignment="1">
      <alignment horizontal="center"/>
    </xf>
    <xf numFmtId="0" fontId="15" fillId="3" borderId="0" xfId="0" applyFont="1" applyFill="1" applyBorder="1"/>
    <xf numFmtId="0" fontId="66" fillId="3" borderId="0" xfId="0" applyFont="1" applyFill="1" applyBorder="1"/>
    <xf numFmtId="0" fontId="66" fillId="3" borderId="0" xfId="0" applyFont="1" applyFill="1"/>
    <xf numFmtId="2" fontId="50" fillId="0" borderId="2" xfId="7" applyNumberFormat="1" applyFont="1" applyFill="1" applyBorder="1" applyAlignment="1">
      <alignment horizontal="center" vertical="center"/>
    </xf>
    <xf numFmtId="0" fontId="66" fillId="0" borderId="2" xfId="0" applyFont="1" applyBorder="1" applyAlignment="1">
      <alignment horizontal="left"/>
    </xf>
    <xf numFmtId="0" fontId="66" fillId="0" borderId="2" xfId="0" applyFont="1" applyFill="1" applyBorder="1" applyAlignment="1">
      <alignment horizontal="left"/>
    </xf>
    <xf numFmtId="1" fontId="66" fillId="0" borderId="2" xfId="0" applyNumberFormat="1" applyFont="1" applyBorder="1" applyAlignment="1">
      <alignment horizontal="left"/>
    </xf>
    <xf numFmtId="0" fontId="0" fillId="0" borderId="0" xfId="0" applyAlignment="1">
      <alignment horizontal="left"/>
    </xf>
    <xf numFmtId="0" fontId="6" fillId="3" borderId="0" xfId="0" applyFont="1" applyFill="1" applyAlignment="1">
      <alignment horizontal="center" vertical="center" wrapText="1"/>
    </xf>
    <xf numFmtId="0" fontId="11" fillId="0" borderId="0" xfId="0" applyFont="1"/>
    <xf numFmtId="0" fontId="6" fillId="0" borderId="0" xfId="0" applyFont="1" applyAlignment="1">
      <alignment horizontal="left"/>
    </xf>
    <xf numFmtId="0" fontId="16" fillId="0" borderId="5" xfId="0" applyFont="1" applyFill="1" applyBorder="1" applyAlignment="1">
      <alignment horizontal="center" vertical="center"/>
    </xf>
    <xf numFmtId="0" fontId="19" fillId="3" borderId="0" xfId="0" applyFont="1" applyFill="1" applyAlignment="1">
      <alignment horizontal="center"/>
    </xf>
    <xf numFmtId="0" fontId="11" fillId="0" borderId="0" xfId="0" applyFont="1"/>
    <xf numFmtId="0" fontId="19" fillId="0" borderId="2" xfId="0" applyFont="1" applyBorder="1" applyAlignment="1">
      <alignment horizontal="center" vertical="center"/>
    </xf>
    <xf numFmtId="0" fontId="16" fillId="0" borderId="5" xfId="0" applyFont="1" applyFill="1" applyBorder="1" applyAlignment="1">
      <alignment horizontal="center" vertical="center"/>
    </xf>
    <xf numFmtId="1" fontId="65" fillId="0" borderId="2" xfId="0" applyNumberFormat="1" applyFont="1" applyBorder="1" applyAlignment="1">
      <alignment horizontal="center" vertical="center"/>
    </xf>
    <xf numFmtId="0" fontId="19" fillId="0" borderId="2" xfId="0" applyFont="1" applyBorder="1" applyAlignment="1">
      <alignment vertical="center"/>
    </xf>
    <xf numFmtId="1" fontId="16" fillId="3" borderId="6"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1" fontId="19" fillId="0" borderId="2" xfId="0" applyNumberFormat="1" applyFont="1" applyBorder="1" applyAlignment="1">
      <alignment horizontal="center" vertical="center"/>
    </xf>
    <xf numFmtId="1" fontId="8" fillId="2" borderId="2" xfId="0" applyNumberFormat="1" applyFont="1" applyFill="1" applyBorder="1" applyAlignment="1">
      <alignment horizontal="center"/>
    </xf>
    <xf numFmtId="2" fontId="17" fillId="3" borderId="2" xfId="0" applyNumberFormat="1" applyFont="1" applyFill="1" applyBorder="1" applyAlignment="1">
      <alignment horizontal="center" vertical="center" wrapText="1"/>
    </xf>
    <xf numFmtId="0" fontId="2" fillId="0" borderId="0" xfId="7" applyFont="1" applyBorder="1"/>
    <xf numFmtId="0" fontId="19" fillId="0" borderId="0" xfId="0" applyFont="1" applyAlignment="1">
      <alignment horizontal="center"/>
    </xf>
    <xf numFmtId="0" fontId="11" fillId="3" borderId="0" xfId="0" applyFont="1" applyFill="1"/>
    <xf numFmtId="0" fontId="6" fillId="0" borderId="2" xfId="0" applyFont="1" applyFill="1" applyBorder="1" applyAlignment="1">
      <alignment horizontal="center" vertical="center" wrapText="1"/>
    </xf>
    <xf numFmtId="0" fontId="19" fillId="4" borderId="0" xfId="0" applyFont="1" applyFill="1" applyAlignment="1">
      <alignment horizontal="center"/>
    </xf>
    <xf numFmtId="9" fontId="6" fillId="0" borderId="0" xfId="10" applyFont="1" applyAlignment="1">
      <alignment horizontal="center"/>
    </xf>
    <xf numFmtId="0" fontId="110" fillId="4" borderId="0" xfId="0" applyFont="1" applyFill="1" applyAlignment="1">
      <alignment horizontal="center"/>
    </xf>
    <xf numFmtId="0" fontId="110" fillId="4" borderId="0" xfId="0" applyFont="1" applyFill="1" applyAlignment="1">
      <alignment horizontal="center" vertical="top" wrapText="1"/>
    </xf>
    <xf numFmtId="0" fontId="111" fillId="4" borderId="0" xfId="0" applyFont="1" applyFill="1" applyAlignment="1">
      <alignment horizontal="center"/>
    </xf>
    <xf numFmtId="0" fontId="19" fillId="0" borderId="2" xfId="0" applyFont="1" applyBorder="1" applyAlignment="1">
      <alignment horizontal="center" vertical="center" wrapText="1"/>
    </xf>
    <xf numFmtId="0" fontId="17"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0" xfId="0" applyFont="1" applyBorder="1" applyAlignment="1">
      <alignment horizontal="center" vertical="center"/>
    </xf>
    <xf numFmtId="0" fontId="6" fillId="0" borderId="2" xfId="0" applyFont="1" applyFill="1" applyBorder="1" applyAlignment="1">
      <alignment horizontal="center" vertical="top" wrapText="1"/>
    </xf>
    <xf numFmtId="0" fontId="11" fillId="0" borderId="0" xfId="3" applyAlignment="1">
      <alignment horizontal="center" vertical="center"/>
    </xf>
    <xf numFmtId="0" fontId="19" fillId="0" borderId="0" xfId="0" applyFont="1" applyBorder="1" applyAlignment="1">
      <alignment horizontal="center" vertical="center"/>
    </xf>
    <xf numFmtId="0" fontId="16" fillId="0" borderId="2" xfId="0" applyFont="1" applyFill="1" applyBorder="1" applyAlignment="1">
      <alignment horizontal="center" vertical="center"/>
    </xf>
    <xf numFmtId="0" fontId="6" fillId="3" borderId="0" xfId="0" applyFont="1" applyFill="1" applyAlignment="1">
      <alignment horizontal="center" vertical="center"/>
    </xf>
    <xf numFmtId="0" fontId="10" fillId="3" borderId="0" xfId="0" applyFont="1" applyFill="1" applyAlignment="1">
      <alignment horizontal="center" vertical="center"/>
    </xf>
    <xf numFmtId="0" fontId="6" fillId="3" borderId="2" xfId="0" applyFont="1" applyFill="1" applyBorder="1" applyAlignment="1">
      <alignment horizontal="center" vertical="center"/>
    </xf>
    <xf numFmtId="0" fontId="6" fillId="3" borderId="0" xfId="0" applyFont="1" applyFill="1" applyAlignment="1">
      <alignment horizontal="center" vertical="center" wrapText="1"/>
    </xf>
    <xf numFmtId="0" fontId="10" fillId="3" borderId="0" xfId="0" applyFont="1" applyFill="1" applyAlignment="1">
      <alignment horizontal="center" vertical="center" wrapText="1"/>
    </xf>
    <xf numFmtId="0" fontId="6" fillId="3" borderId="0" xfId="0" applyFont="1" applyFill="1" applyAlignment="1">
      <alignment horizontal="center"/>
    </xf>
    <xf numFmtId="0" fontId="10" fillId="3" borderId="0" xfId="0" applyFont="1" applyFill="1" applyAlignment="1">
      <alignment horizontal="center"/>
    </xf>
    <xf numFmtId="0" fontId="6" fillId="3" borderId="2" xfId="0" applyFont="1" applyFill="1" applyBorder="1" applyAlignment="1">
      <alignment horizontal="center" vertical="top" wrapText="1"/>
    </xf>
    <xf numFmtId="0" fontId="6" fillId="0" borderId="2" xfId="0" applyFont="1" applyBorder="1" applyAlignment="1">
      <alignment horizontal="center"/>
    </xf>
    <xf numFmtId="0" fontId="6" fillId="0" borderId="0" xfId="0" applyFont="1" applyAlignment="1">
      <alignment vertical="top" wrapText="1"/>
    </xf>
    <xf numFmtId="0" fontId="9" fillId="0" borderId="0" xfId="0" applyFont="1" applyAlignment="1">
      <alignment horizontal="center" wrapText="1"/>
    </xf>
    <xf numFmtId="0" fontId="11" fillId="3" borderId="0" xfId="0" applyFont="1" applyFill="1"/>
    <xf numFmtId="0" fontId="11" fillId="0" borderId="0" xfId="0" applyFont="1"/>
    <xf numFmtId="0" fontId="6" fillId="0" borderId="2"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xf>
    <xf numFmtId="0" fontId="0" fillId="3" borderId="8" xfId="0" applyFill="1" applyBorder="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vertical="center" wrapText="1"/>
    </xf>
    <xf numFmtId="0" fontId="6" fillId="0" borderId="2" xfId="0" applyFont="1" applyFill="1" applyBorder="1" applyAlignment="1">
      <alignment horizontal="center" vertical="center" wrapText="1"/>
    </xf>
    <xf numFmtId="0" fontId="0" fillId="0" borderId="0" xfId="0" applyAlignment="1">
      <alignment horizontal="center" vertical="center"/>
    </xf>
    <xf numFmtId="0" fontId="110" fillId="0" borderId="0" xfId="0" applyFont="1" applyFill="1" applyAlignment="1">
      <alignment horizontal="center"/>
    </xf>
    <xf numFmtId="0" fontId="82" fillId="0" borderId="0" xfId="1" applyFont="1" applyFill="1" applyAlignment="1">
      <alignment horizontal="center"/>
    </xf>
    <xf numFmtId="0" fontId="100" fillId="0" borderId="2" xfId="1" applyFont="1" applyFill="1" applyBorder="1" applyAlignment="1">
      <alignment horizontal="center"/>
    </xf>
    <xf numFmtId="0" fontId="98" fillId="0" borderId="2" xfId="0" applyFont="1" applyFill="1" applyBorder="1" applyAlignment="1">
      <alignment horizontal="center" vertical="top" wrapText="1"/>
    </xf>
    <xf numFmtId="0" fontId="98" fillId="0" borderId="2" xfId="0" applyFont="1" applyFill="1" applyBorder="1" applyAlignment="1">
      <alignment vertical="top" wrapText="1"/>
    </xf>
    <xf numFmtId="0" fontId="100" fillId="0" borderId="2" xfId="0" applyFont="1" applyFill="1" applyBorder="1" applyAlignment="1">
      <alignment horizontal="center" vertical="top" wrapText="1"/>
    </xf>
    <xf numFmtId="2" fontId="87" fillId="0" borderId="2" xfId="0" applyNumberFormat="1" applyFont="1" applyFill="1" applyBorder="1" applyAlignment="1">
      <alignment horizontal="center" vertical="center"/>
    </xf>
    <xf numFmtId="2" fontId="64" fillId="0" borderId="2" xfId="0" applyNumberFormat="1" applyFont="1" applyFill="1" applyBorder="1" applyAlignment="1">
      <alignment horizontal="center" vertical="center"/>
    </xf>
    <xf numFmtId="0" fontId="82" fillId="0" borderId="0" xfId="0" applyFont="1" applyFill="1" applyBorder="1" applyAlignment="1">
      <alignment vertical="top" wrapText="1"/>
    </xf>
    <xf numFmtId="0" fontId="82" fillId="0" borderId="0" xfId="0" applyFont="1" applyFill="1" applyBorder="1" applyAlignment="1">
      <alignment horizontal="center"/>
    </xf>
    <xf numFmtId="2" fontId="94" fillId="3" borderId="2" xfId="0" applyNumberFormat="1" applyFont="1" applyFill="1" applyBorder="1" applyAlignment="1">
      <alignment horizontal="center" vertical="center"/>
    </xf>
    <xf numFmtId="2" fontId="113" fillId="3" borderId="2" xfId="0" applyNumberFormat="1" applyFont="1" applyFill="1" applyBorder="1" applyAlignment="1">
      <alignment horizontal="center" vertical="center"/>
    </xf>
    <xf numFmtId="0" fontId="113" fillId="3" borderId="2" xfId="0" applyFont="1" applyFill="1" applyBorder="1" applyAlignment="1">
      <alignment horizontal="center" vertical="center"/>
    </xf>
    <xf numFmtId="2" fontId="94" fillId="0" borderId="2" xfId="0" applyNumberFormat="1" applyFont="1" applyFill="1" applyBorder="1" applyAlignment="1">
      <alignment horizontal="center" vertical="center"/>
    </xf>
    <xf numFmtId="2" fontId="94" fillId="0" borderId="2" xfId="0" applyNumberFormat="1" applyFont="1" applyFill="1" applyBorder="1" applyAlignment="1">
      <alignment horizontal="center" vertical="center" wrapText="1"/>
    </xf>
    <xf numFmtId="0" fontId="110" fillId="0" borderId="0" xfId="0" applyFont="1" applyFill="1" applyAlignment="1">
      <alignment horizontal="center" vertical="top" wrapText="1"/>
    </xf>
    <xf numFmtId="2" fontId="82" fillId="0" borderId="0" xfId="0" applyNumberFormat="1" applyFont="1" applyFill="1" applyBorder="1" applyAlignment="1">
      <alignment vertical="top" wrapText="1"/>
    </xf>
    <xf numFmtId="9" fontId="6" fillId="0" borderId="0" xfId="10" applyFont="1" applyFill="1" applyAlignment="1">
      <alignment horizontal="center"/>
    </xf>
    <xf numFmtId="0" fontId="21" fillId="0" borderId="2" xfId="0"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0" fillId="0" borderId="2" xfId="0" applyNumberFormat="1" applyFont="1" applyFill="1" applyBorder="1" applyAlignment="1">
      <alignment horizontal="center" vertical="center"/>
    </xf>
    <xf numFmtId="0" fontId="21" fillId="0" borderId="2" xfId="0" applyFont="1" applyFill="1" applyBorder="1" applyAlignment="1">
      <alignment horizontal="center"/>
    </xf>
    <xf numFmtId="0" fontId="82" fillId="0" borderId="0" xfId="0" applyFont="1" applyAlignment="1">
      <alignment vertical="top" wrapText="1"/>
    </xf>
    <xf numFmtId="0" fontId="83" fillId="0" borderId="0" xfId="0" applyFont="1" applyFill="1" applyBorder="1" applyAlignment="1">
      <alignment horizontal="left"/>
    </xf>
    <xf numFmtId="0" fontId="83" fillId="0" borderId="0" xfId="0" applyFont="1" applyBorder="1"/>
    <xf numFmtId="0" fontId="83" fillId="0" borderId="0" xfId="0" applyFont="1"/>
    <xf numFmtId="0" fontId="63" fillId="0" borderId="0" xfId="0" applyFont="1" applyAlignment="1">
      <alignment vertical="top" wrapText="1"/>
    </xf>
    <xf numFmtId="0" fontId="63" fillId="0" borderId="0" xfId="0" applyFont="1" applyFill="1" applyBorder="1" applyAlignment="1">
      <alignment horizontal="left"/>
    </xf>
    <xf numFmtId="0" fontId="63" fillId="0" borderId="0" xfId="0" applyFont="1" applyBorder="1"/>
    <xf numFmtId="0" fontId="63" fillId="0" borderId="0" xfId="0" applyFont="1"/>
    <xf numFmtId="0" fontId="63" fillId="3" borderId="0" xfId="0" applyFont="1" applyFill="1" applyBorder="1" applyAlignment="1">
      <alignment horizontal="center" vertical="center"/>
    </xf>
    <xf numFmtId="0" fontId="10" fillId="3" borderId="0" xfId="0" applyFont="1" applyFill="1" applyAlignment="1">
      <alignment vertical="center" wrapText="1"/>
    </xf>
    <xf numFmtId="0" fontId="0" fillId="0" borderId="2" xfId="0" applyFill="1" applyBorder="1" applyAlignment="1">
      <alignment horizontal="center"/>
    </xf>
    <xf numFmtId="0" fontId="83" fillId="3" borderId="0" xfId="0" applyFont="1" applyFill="1" applyBorder="1"/>
    <xf numFmtId="0" fontId="83" fillId="3" borderId="0" xfId="0" applyFont="1" applyFill="1" applyBorder="1" applyAlignment="1">
      <alignment horizontal="left"/>
    </xf>
    <xf numFmtId="9" fontId="6" fillId="0" borderId="0" xfId="10" applyFont="1" applyFill="1" applyBorder="1" applyAlignment="1">
      <alignment horizontal="center" vertical="top" wrapText="1"/>
    </xf>
    <xf numFmtId="0" fontId="6" fillId="0" borderId="0" xfId="3" applyFont="1" applyFill="1" applyBorder="1" applyAlignment="1">
      <alignment horizontal="center"/>
    </xf>
    <xf numFmtId="0" fontId="11" fillId="0" borderId="0" xfId="3" applyFill="1" applyBorder="1"/>
    <xf numFmtId="0" fontId="17" fillId="0" borderId="0" xfId="3" applyFont="1" applyAlignment="1">
      <alignment horizontal="center" vertical="center"/>
    </xf>
    <xf numFmtId="0" fontId="114" fillId="0" borderId="0" xfId="3" applyFont="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9" fillId="0" borderId="8" xfId="0" applyFont="1" applyBorder="1" applyAlignment="1">
      <alignment horizontal="center" vertical="center" wrapText="1"/>
    </xf>
    <xf numFmtId="0" fontId="19" fillId="0" borderId="2" xfId="3" applyFont="1" applyBorder="1" applyAlignment="1">
      <alignment horizontal="center" vertical="center" wrapText="1"/>
    </xf>
    <xf numFmtId="0" fontId="17" fillId="0" borderId="2" xfId="3" applyFont="1" applyFill="1" applyBorder="1" applyAlignment="1">
      <alignment horizontal="center" vertical="center"/>
    </xf>
    <xf numFmtId="0" fontId="19" fillId="0" borderId="0" xfId="0" applyFont="1" applyAlignment="1">
      <alignment horizontal="left" vertical="center"/>
    </xf>
    <xf numFmtId="0" fontId="17" fillId="0" borderId="0" xfId="3" applyFont="1" applyFill="1" applyBorder="1" applyAlignment="1">
      <alignment horizontal="center" vertical="center"/>
    </xf>
    <xf numFmtId="0" fontId="19" fillId="0" borderId="0" xfId="3" applyFont="1" applyAlignment="1">
      <alignment horizontal="center" vertical="center" wrapText="1"/>
    </xf>
    <xf numFmtId="0" fontId="19" fillId="0" borderId="0" xfId="3" applyFont="1" applyAlignment="1">
      <alignment vertical="center" wrapText="1"/>
    </xf>
    <xf numFmtId="9" fontId="82" fillId="0" borderId="2" xfId="10" applyFont="1" applyFill="1" applyBorder="1" applyAlignment="1">
      <alignment horizontal="center"/>
    </xf>
    <xf numFmtId="9" fontId="82" fillId="0" borderId="0" xfId="10" applyFont="1" applyFill="1" applyAlignment="1">
      <alignment horizontal="center"/>
    </xf>
    <xf numFmtId="0" fontId="16" fillId="0" borderId="2" xfId="0" applyFont="1" applyFill="1" applyBorder="1" applyAlignment="1">
      <alignment horizontal="center" vertical="center"/>
    </xf>
    <xf numFmtId="0" fontId="6" fillId="0" borderId="2" xfId="0" applyFont="1" applyBorder="1" applyAlignment="1">
      <alignment horizontal="center" vertical="top"/>
    </xf>
    <xf numFmtId="2" fontId="94" fillId="4" borderId="2" xfId="0" applyNumberFormat="1" applyFont="1" applyFill="1" applyBorder="1" applyAlignment="1">
      <alignment horizontal="center" vertical="center"/>
    </xf>
    <xf numFmtId="0" fontId="13" fillId="3" borderId="0" xfId="0" applyFont="1" applyFill="1" applyAlignment="1">
      <alignment horizontal="center"/>
    </xf>
    <xf numFmtId="0" fontId="21" fillId="3" borderId="7" xfId="0" applyFont="1" applyFill="1" applyBorder="1" applyAlignment="1"/>
    <xf numFmtId="0" fontId="6" fillId="3" borderId="2" xfId="0" applyFont="1" applyFill="1" applyBorder="1"/>
    <xf numFmtId="1" fontId="6" fillId="3" borderId="2" xfId="0" applyNumberFormat="1" applyFont="1" applyFill="1" applyBorder="1" applyAlignment="1">
      <alignment horizontal="center" vertical="top" wrapText="1"/>
    </xf>
    <xf numFmtId="164" fontId="8" fillId="3" borderId="2" xfId="0" applyNumberFormat="1" applyFont="1" applyFill="1" applyBorder="1" applyAlignment="1">
      <alignment horizontal="center"/>
    </xf>
    <xf numFmtId="2" fontId="8" fillId="3" borderId="2" xfId="0" applyNumberFormat="1" applyFont="1" applyFill="1" applyBorder="1" applyAlignment="1">
      <alignment horizontal="center"/>
    </xf>
    <xf numFmtId="164" fontId="94" fillId="3" borderId="2" xfId="0" applyNumberFormat="1" applyFont="1" applyFill="1" applyBorder="1" applyAlignment="1">
      <alignment horizontal="center"/>
    </xf>
    <xf numFmtId="2" fontId="94" fillId="3" borderId="2" xfId="0" applyNumberFormat="1" applyFont="1" applyFill="1" applyBorder="1" applyAlignment="1">
      <alignment horizontal="center"/>
    </xf>
    <xf numFmtId="0" fontId="11" fillId="3" borderId="0" xfId="0" applyFont="1" applyFill="1" applyBorder="1" applyAlignment="1">
      <alignment horizontal="left"/>
    </xf>
    <xf numFmtId="0" fontId="82" fillId="3" borderId="0" xfId="0" applyFont="1" applyFill="1" applyAlignment="1">
      <alignment horizontal="center"/>
    </xf>
    <xf numFmtId="14" fontId="6" fillId="3" borderId="0" xfId="0" applyNumberFormat="1" applyFont="1" applyFill="1"/>
    <xf numFmtId="2" fontId="65" fillId="3" borderId="5" xfId="0" applyNumberFormat="1" applyFont="1" applyFill="1" applyBorder="1" applyAlignment="1">
      <alignment horizontal="center" vertical="center"/>
    </xf>
    <xf numFmtId="2" fontId="8" fillId="4" borderId="2" xfId="0" applyNumberFormat="1" applyFont="1" applyFill="1" applyBorder="1" applyAlignment="1">
      <alignment horizontal="center" vertical="center" wrapText="1"/>
    </xf>
    <xf numFmtId="9" fontId="6" fillId="4" borderId="0" xfId="10" applyFont="1" applyFill="1" applyAlignment="1">
      <alignment horizontal="center"/>
    </xf>
    <xf numFmtId="0" fontId="50" fillId="0" borderId="20" xfId="7" applyFont="1" applyBorder="1" applyAlignment="1">
      <alignment horizontal="center"/>
    </xf>
    <xf numFmtId="0" fontId="50" fillId="0" borderId="27" xfId="7" applyFont="1" applyBorder="1" applyAlignment="1">
      <alignment horizontal="center"/>
    </xf>
    <xf numFmtId="0" fontId="50" fillId="0" borderId="25" xfId="7" applyFont="1" applyBorder="1" applyAlignment="1">
      <alignment horizontal="left"/>
    </xf>
    <xf numFmtId="0" fontId="50" fillId="0" borderId="26" xfId="7" applyFont="1" applyBorder="1" applyAlignment="1">
      <alignment horizontal="left"/>
    </xf>
    <xf numFmtId="0" fontId="50" fillId="0" borderId="18" xfId="7" applyFont="1" applyBorder="1" applyAlignment="1">
      <alignment horizontal="left"/>
    </xf>
    <xf numFmtId="0" fontId="115" fillId="4" borderId="27" xfId="7" applyFont="1" applyFill="1" applyBorder="1" applyAlignment="1">
      <alignment horizontal="center"/>
    </xf>
    <xf numFmtId="0" fontId="115" fillId="0" borderId="21" xfId="7" applyFont="1" applyBorder="1" applyAlignment="1">
      <alignment horizontal="center"/>
    </xf>
    <xf numFmtId="0" fontId="82" fillId="4" borderId="0" xfId="3" applyFont="1" applyFill="1" applyAlignment="1">
      <alignment horizontal="center" vertical="center"/>
    </xf>
    <xf numFmtId="0" fontId="116" fillId="4" borderId="24" xfId="1" applyFont="1" applyFill="1" applyBorder="1" applyAlignment="1">
      <alignment horizontal="center" vertical="center"/>
    </xf>
    <xf numFmtId="0" fontId="115" fillId="4" borderId="24" xfId="1" applyFont="1" applyFill="1" applyBorder="1" applyAlignment="1">
      <alignment horizontal="center"/>
    </xf>
    <xf numFmtId="0" fontId="50" fillId="4" borderId="24" xfId="1" applyFont="1" applyFill="1" applyBorder="1"/>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63" fillId="0" borderId="29"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23" fillId="0" borderId="30" xfId="1" applyFont="1" applyBorder="1" applyAlignment="1">
      <alignment horizontal="center" vertical="center"/>
    </xf>
    <xf numFmtId="0" fontId="82" fillId="0" borderId="2" xfId="0" applyFont="1" applyBorder="1" applyAlignment="1">
      <alignment horizontal="center" vertical="center"/>
    </xf>
    <xf numFmtId="0" fontId="82" fillId="0" borderId="19" xfId="0" applyFont="1" applyBorder="1" applyAlignment="1">
      <alignment horizontal="center" vertical="center"/>
    </xf>
    <xf numFmtId="0" fontId="63" fillId="0" borderId="30" xfId="0" applyFont="1" applyBorder="1" applyAlignment="1">
      <alignment horizontal="center" vertical="center"/>
    </xf>
    <xf numFmtId="0" fontId="6" fillId="0" borderId="20" xfId="0" applyFont="1" applyBorder="1" applyAlignment="1">
      <alignment horizontal="center" vertical="center"/>
    </xf>
    <xf numFmtId="0" fontId="63" fillId="0" borderId="27" xfId="0" applyFont="1" applyBorder="1" applyAlignment="1">
      <alignment horizontal="center" vertical="center"/>
    </xf>
    <xf numFmtId="0" fontId="63" fillId="0" borderId="21" xfId="0" applyFont="1" applyBorder="1" applyAlignment="1">
      <alignment horizontal="center" vertical="center"/>
    </xf>
    <xf numFmtId="0" fontId="117" fillId="0" borderId="31" xfId="0" applyFont="1" applyBorder="1" applyAlignment="1">
      <alignment horizontal="center" vertical="center"/>
    </xf>
    <xf numFmtId="0" fontId="115" fillId="4" borderId="21" xfId="7" applyFont="1" applyFill="1" applyBorder="1" applyAlignment="1">
      <alignment horizontal="center"/>
    </xf>
    <xf numFmtId="2" fontId="110" fillId="3" borderId="0" xfId="0" applyNumberFormat="1" applyFont="1" applyFill="1" applyAlignment="1">
      <alignment horizontal="center" vertical="top" wrapText="1"/>
    </xf>
    <xf numFmtId="2" fontId="6" fillId="0" borderId="0" xfId="0" applyNumberFormat="1" applyFont="1" applyFill="1" applyBorder="1" applyAlignment="1">
      <alignment horizontal="center"/>
    </xf>
    <xf numFmtId="2" fontId="19" fillId="0" borderId="0" xfId="0" applyNumberFormat="1" applyFont="1" applyFill="1" applyBorder="1" applyAlignment="1">
      <alignment horizontal="center"/>
    </xf>
    <xf numFmtId="0" fontId="10" fillId="4" borderId="0" xfId="0" applyFont="1" applyFill="1" applyBorder="1" applyAlignment="1">
      <alignment horizontal="center" vertical="center"/>
    </xf>
    <xf numFmtId="0" fontId="19" fillId="0" borderId="0" xfId="0" applyFont="1" applyFill="1" applyAlignment="1">
      <alignment horizontal="center"/>
    </xf>
    <xf numFmtId="0" fontId="10" fillId="4" borderId="0" xfId="0" applyFont="1" applyFill="1" applyAlignment="1">
      <alignment horizontal="center"/>
    </xf>
    <xf numFmtId="2" fontId="19" fillId="4" borderId="0" xfId="0" applyNumberFormat="1" applyFont="1" applyFill="1" applyBorder="1" applyAlignment="1">
      <alignment horizontal="center"/>
    </xf>
    <xf numFmtId="2" fontId="10" fillId="4" borderId="0" xfId="0" applyNumberFormat="1" applyFont="1" applyFill="1" applyAlignment="1">
      <alignment horizontal="center"/>
    </xf>
    <xf numFmtId="2" fontId="66" fillId="4" borderId="2" xfId="0" applyNumberFormat="1" applyFont="1" applyFill="1" applyBorder="1" applyAlignment="1">
      <alignment horizontal="center" vertical="center"/>
    </xf>
    <xf numFmtId="2" fontId="8" fillId="3" borderId="2" xfId="0" applyNumberFormat="1" applyFont="1" applyFill="1" applyBorder="1" applyAlignment="1">
      <alignment horizontal="center" vertical="center" wrapText="1"/>
    </xf>
    <xf numFmtId="2" fontId="94" fillId="4" borderId="2" xfId="0" applyNumberFormat="1" applyFont="1" applyFill="1" applyBorder="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horizontal="center"/>
    </xf>
    <xf numFmtId="0" fontId="11" fillId="0" borderId="0" xfId="0" applyFont="1"/>
    <xf numFmtId="0" fontId="19" fillId="0" borderId="2" xfId="3" applyFont="1" applyBorder="1" applyAlignment="1">
      <alignment horizontal="center" vertical="center" wrapText="1"/>
    </xf>
    <xf numFmtId="0" fontId="6" fillId="0" borderId="2" xfId="0" applyFont="1" applyBorder="1" applyAlignment="1">
      <alignment vertical="top"/>
    </xf>
    <xf numFmtId="0" fontId="21" fillId="0" borderId="0" xfId="0" applyFont="1" applyAlignment="1">
      <alignment vertical="top"/>
    </xf>
    <xf numFmtId="0" fontId="82" fillId="0" borderId="2" xfId="0" applyFont="1" applyBorder="1" applyAlignment="1">
      <alignment vertical="top"/>
    </xf>
    <xf numFmtId="0" fontId="10" fillId="0" borderId="2" xfId="0" applyFont="1" applyBorder="1" applyAlignment="1">
      <alignment vertical="top"/>
    </xf>
    <xf numFmtId="0" fontId="63" fillId="0" borderId="2" xfId="0" applyFont="1" applyBorder="1" applyAlignment="1">
      <alignment vertical="top"/>
    </xf>
    <xf numFmtId="0" fontId="82" fillId="0" borderId="24" xfId="0" applyFont="1" applyBorder="1" applyAlignment="1">
      <alignment horizontal="center" vertical="center"/>
    </xf>
    <xf numFmtId="0" fontId="118" fillId="0" borderId="25" xfId="0" applyFont="1" applyBorder="1" applyAlignment="1">
      <alignment horizontal="center" vertical="top"/>
    </xf>
    <xf numFmtId="0" fontId="118" fillId="0" borderId="26" xfId="0" applyFont="1" applyBorder="1" applyAlignment="1">
      <alignment horizontal="center" vertical="top"/>
    </xf>
    <xf numFmtId="0" fontId="118" fillId="0" borderId="18" xfId="0" applyFont="1" applyBorder="1" applyAlignment="1">
      <alignment horizontal="center" vertical="top"/>
    </xf>
    <xf numFmtId="0" fontId="110" fillId="0" borderId="28" xfId="0" applyFont="1" applyBorder="1" applyAlignment="1">
      <alignment horizontal="center" vertical="top"/>
    </xf>
    <xf numFmtId="0" fontId="6" fillId="0" borderId="19" xfId="0" applyFont="1" applyBorder="1" applyAlignment="1">
      <alignment horizontal="center" vertical="top"/>
    </xf>
    <xf numFmtId="0" fontId="110" fillId="0" borderId="32" xfId="0" applyFont="1" applyBorder="1" applyAlignment="1">
      <alignment horizontal="center" vertical="top"/>
    </xf>
    <xf numFmtId="0" fontId="6" fillId="0" borderId="1" xfId="0" applyFont="1" applyBorder="1" applyAlignment="1">
      <alignment horizontal="center" vertical="top"/>
    </xf>
    <xf numFmtId="0" fontId="6" fillId="0" borderId="33" xfId="0" applyFont="1" applyBorder="1" applyAlignment="1">
      <alignment horizontal="center" vertical="top"/>
    </xf>
    <xf numFmtId="0" fontId="110" fillId="0" borderId="34" xfId="0" applyFont="1" applyBorder="1" applyAlignment="1">
      <alignment horizontal="center" vertical="top"/>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0" fillId="0" borderId="37" xfId="0" applyFont="1" applyBorder="1" applyAlignment="1">
      <alignment horizontal="center" vertical="top"/>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 fontId="82" fillId="0" borderId="2" xfId="0" applyNumberFormat="1" applyFont="1" applyBorder="1" applyAlignment="1">
      <alignment horizontal="center" vertical="top"/>
    </xf>
    <xf numFmtId="1" fontId="82" fillId="0" borderId="19" xfId="0" applyNumberFormat="1" applyFont="1" applyBorder="1" applyAlignment="1">
      <alignment horizontal="center" vertical="top"/>
    </xf>
    <xf numFmtId="0" fontId="50" fillId="0" borderId="2" xfId="1" applyFont="1" applyBorder="1"/>
    <xf numFmtId="0" fontId="115" fillId="0" borderId="2" xfId="1" applyFont="1" applyBorder="1"/>
    <xf numFmtId="0" fontId="50" fillId="4" borderId="24" xfId="1" applyFont="1" applyFill="1" applyBorder="1" applyAlignment="1">
      <alignment wrapText="1"/>
    </xf>
    <xf numFmtId="0" fontId="115" fillId="4" borderId="24" xfId="1" applyFont="1" applyFill="1" applyBorder="1" applyAlignment="1">
      <alignment horizontal="left" vertical="center" wrapText="1"/>
    </xf>
    <xf numFmtId="0" fontId="119" fillId="4" borderId="24" xfId="3" applyFont="1" applyFill="1" applyBorder="1" applyAlignment="1">
      <alignment horizontal="center" vertical="center" wrapText="1"/>
    </xf>
    <xf numFmtId="0" fontId="119" fillId="4" borderId="25" xfId="3" applyFont="1" applyFill="1" applyBorder="1" applyAlignment="1">
      <alignment horizontal="center" vertical="center" wrapText="1"/>
    </xf>
    <xf numFmtId="0" fontId="11" fillId="0" borderId="18" xfId="3" applyFont="1" applyBorder="1" applyAlignment="1">
      <alignment horizontal="center" vertical="center" wrapText="1"/>
    </xf>
    <xf numFmtId="0" fontId="11" fillId="0" borderId="28" xfId="3" applyFont="1" applyBorder="1" applyAlignment="1">
      <alignment horizontal="center" vertical="center"/>
    </xf>
    <xf numFmtId="0" fontId="11" fillId="0" borderId="19" xfId="3" applyFont="1" applyBorder="1" applyAlignment="1">
      <alignment horizontal="center" vertical="center"/>
    </xf>
    <xf numFmtId="0" fontId="23" fillId="0" borderId="28"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23" fillId="0" borderId="21" xfId="1" applyFont="1" applyBorder="1" applyAlignment="1">
      <alignment horizontal="center" vertical="center"/>
    </xf>
    <xf numFmtId="0" fontId="1" fillId="0" borderId="2" xfId="7" applyFont="1" applyFill="1" applyBorder="1" applyAlignment="1">
      <alignment horizontal="center" vertical="center"/>
    </xf>
    <xf numFmtId="0" fontId="25" fillId="0" borderId="2" xfId="1" applyFont="1" applyFill="1" applyBorder="1" applyAlignment="1">
      <alignment horizontal="center" vertical="center"/>
    </xf>
    <xf numFmtId="10" fontId="19" fillId="4" borderId="0" xfId="10" applyNumberFormat="1" applyFont="1" applyFill="1" applyAlignment="1">
      <alignment horizontal="center"/>
    </xf>
    <xf numFmtId="9" fontId="6" fillId="4" borderId="0" xfId="10" applyFont="1" applyFill="1" applyAlignment="1">
      <alignment horizontal="center" vertical="top" wrapText="1"/>
    </xf>
    <xf numFmtId="9" fontId="19" fillId="4" borderId="0" xfId="10" applyFont="1" applyFill="1" applyBorder="1" applyAlignment="1">
      <alignment horizontal="center"/>
    </xf>
    <xf numFmtId="0" fontId="120" fillId="3" borderId="2" xfId="0" applyFont="1" applyFill="1" applyBorder="1" applyAlignment="1">
      <alignment horizontal="center" vertical="center"/>
    </xf>
    <xf numFmtId="0" fontId="121" fillId="3" borderId="2" xfId="0" applyFont="1" applyFill="1" applyBorder="1" applyAlignment="1">
      <alignment horizontal="center" vertical="center"/>
    </xf>
    <xf numFmtId="1" fontId="121" fillId="3" borderId="2" xfId="0" applyNumberFormat="1" applyFont="1" applyFill="1" applyBorder="1" applyAlignment="1">
      <alignment horizontal="center" vertical="center"/>
    </xf>
    <xf numFmtId="0" fontId="122" fillId="3" borderId="2" xfId="0" applyFont="1" applyFill="1" applyBorder="1" applyAlignment="1">
      <alignment horizontal="center" vertical="center"/>
    </xf>
    <xf numFmtId="9" fontId="82" fillId="4" borderId="0" xfId="10" applyFont="1" applyFill="1" applyAlignment="1">
      <alignment horizontal="center"/>
    </xf>
    <xf numFmtId="9" fontId="110" fillId="4" borderId="0" xfId="10" applyFont="1" applyFill="1" applyAlignment="1">
      <alignment horizontal="center" vertical="top" wrapText="1"/>
    </xf>
    <xf numFmtId="9" fontId="110" fillId="4" borderId="0" xfId="10" applyFont="1" applyFill="1" applyAlignment="1">
      <alignment horizontal="center"/>
    </xf>
    <xf numFmtId="0" fontId="50" fillId="0" borderId="2" xfId="7" applyFont="1" applyFill="1" applyBorder="1" applyAlignment="1">
      <alignment horizontal="center" vertical="center"/>
    </xf>
    <xf numFmtId="0" fontId="50" fillId="0" borderId="2" xfId="7" applyFont="1" applyBorder="1" applyAlignment="1">
      <alignment horizontal="center" vertical="center"/>
    </xf>
    <xf numFmtId="0" fontId="19" fillId="0" borderId="9" xfId="3" applyFont="1" applyFill="1" applyBorder="1" applyAlignment="1">
      <alignment vertical="center"/>
    </xf>
    <xf numFmtId="0" fontId="58" fillId="0" borderId="2" xfId="7" applyFont="1" applyFill="1" applyBorder="1" applyAlignment="1">
      <alignment vertical="center"/>
    </xf>
    <xf numFmtId="0" fontId="50" fillId="0" borderId="0" xfId="7" applyFont="1" applyAlignment="1">
      <alignment vertical="center"/>
    </xf>
    <xf numFmtId="1" fontId="50" fillId="0" borderId="2" xfId="1" applyNumberFormat="1" applyFont="1" applyFill="1" applyBorder="1" applyAlignment="1">
      <alignment horizontal="left" vertical="center" indent="1"/>
    </xf>
    <xf numFmtId="2" fontId="50" fillId="0" borderId="2" xfId="1" applyNumberFormat="1" applyFont="1" applyFill="1" applyBorder="1" applyAlignment="1">
      <alignment horizontal="center" vertical="center"/>
    </xf>
    <xf numFmtId="1" fontId="50" fillId="0" borderId="2" xfId="1" applyNumberFormat="1" applyFont="1" applyFill="1" applyBorder="1" applyAlignment="1">
      <alignment horizontal="center" vertical="center"/>
    </xf>
    <xf numFmtId="0" fontId="50" fillId="0" borderId="0" xfId="1" applyFont="1" applyAlignment="1">
      <alignment vertical="center"/>
    </xf>
    <xf numFmtId="9" fontId="16" fillId="3" borderId="0" xfId="10" applyFont="1" applyFill="1" applyAlignment="1">
      <alignment vertical="center"/>
    </xf>
    <xf numFmtId="9" fontId="6" fillId="0" borderId="0" xfId="10" applyFont="1" applyBorder="1" applyAlignment="1">
      <alignment horizontal="center" vertical="center"/>
    </xf>
    <xf numFmtId="167" fontId="10" fillId="0" borderId="0" xfId="10" applyNumberFormat="1" applyFont="1" applyAlignment="1">
      <alignment vertical="center"/>
    </xf>
    <xf numFmtId="1" fontId="50" fillId="4" borderId="2" xfId="1" applyNumberFormat="1" applyFont="1" applyFill="1" applyBorder="1" applyAlignment="1">
      <alignment horizontal="center" vertical="center"/>
    </xf>
    <xf numFmtId="0" fontId="72" fillId="4" borderId="2" xfId="1" applyFont="1" applyFill="1" applyBorder="1" applyAlignment="1">
      <alignment horizontal="center" vertical="center"/>
    </xf>
    <xf numFmtId="1" fontId="57" fillId="4" borderId="2" xfId="7" applyNumberFormat="1" applyFont="1" applyFill="1" applyBorder="1" applyAlignment="1">
      <alignment horizontal="center" vertical="center"/>
    </xf>
    <xf numFmtId="0" fontId="50" fillId="4" borderId="0" xfId="7" applyFont="1" applyFill="1" applyBorder="1" applyAlignment="1">
      <alignment horizontal="center" vertical="center"/>
    </xf>
    <xf numFmtId="0" fontId="50" fillId="4" borderId="2" xfId="7" applyFont="1" applyFill="1" applyBorder="1" applyAlignment="1">
      <alignment horizontal="center" vertical="center"/>
    </xf>
    <xf numFmtId="0" fontId="6" fillId="0" borderId="2" xfId="0" applyFont="1" applyBorder="1" applyAlignment="1">
      <alignment horizontal="center" vertical="top"/>
    </xf>
    <xf numFmtId="0" fontId="11" fillId="0" borderId="0" xfId="0" applyFont="1"/>
    <xf numFmtId="0" fontId="6" fillId="0" borderId="38" xfId="0" applyFont="1" applyBorder="1" applyAlignment="1">
      <alignment horizontal="center" vertical="top"/>
    </xf>
    <xf numFmtId="0" fontId="6" fillId="0" borderId="39" xfId="0" applyFont="1" applyBorder="1" applyAlignment="1">
      <alignment horizontal="center" vertical="top"/>
    </xf>
    <xf numFmtId="0" fontId="6" fillId="0" borderId="2" xfId="0" applyFont="1" applyBorder="1" applyAlignment="1">
      <alignment horizontal="center" vertical="top"/>
    </xf>
    <xf numFmtId="0" fontId="11" fillId="0" borderId="0" xfId="0" applyFont="1"/>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29" fillId="0" borderId="25" xfId="0" applyFont="1" applyBorder="1" applyAlignment="1">
      <alignment horizontal="center" vertical="top"/>
    </xf>
    <xf numFmtId="0" fontId="29" fillId="0" borderId="26" xfId="0" applyFont="1" applyBorder="1" applyAlignment="1">
      <alignment horizontal="center" vertical="top"/>
    </xf>
    <xf numFmtId="0" fontId="29" fillId="0" borderId="18" xfId="0" applyFont="1" applyBorder="1" applyAlignment="1">
      <alignment horizontal="center" vertical="top"/>
    </xf>
    <xf numFmtId="0" fontId="19" fillId="0" borderId="28" xfId="0" applyFont="1" applyBorder="1" applyAlignment="1">
      <alignment horizontal="center" vertical="top"/>
    </xf>
    <xf numFmtId="1" fontId="6" fillId="0" borderId="2" xfId="0" applyNumberFormat="1" applyFont="1" applyBorder="1" applyAlignment="1">
      <alignment horizontal="center" vertical="top"/>
    </xf>
    <xf numFmtId="1" fontId="6" fillId="0" borderId="19" xfId="0" applyNumberFormat="1" applyFont="1" applyBorder="1" applyAlignment="1">
      <alignment horizontal="center" vertical="top"/>
    </xf>
    <xf numFmtId="0" fontId="19" fillId="0" borderId="32" xfId="0" applyFont="1" applyBorder="1" applyAlignment="1">
      <alignment horizontal="center" vertical="top"/>
    </xf>
    <xf numFmtId="0" fontId="19" fillId="0" borderId="34" xfId="0" applyFont="1" applyBorder="1" applyAlignment="1">
      <alignment horizontal="center" vertical="top"/>
    </xf>
    <xf numFmtId="0" fontId="19" fillId="0" borderId="37" xfId="0" applyFont="1" applyBorder="1" applyAlignment="1">
      <alignment horizontal="center" vertical="top"/>
    </xf>
    <xf numFmtId="0" fontId="19" fillId="0" borderId="28" xfId="0" applyFont="1" applyBorder="1" applyAlignment="1">
      <alignment horizontal="center" vertical="top" wrapText="1"/>
    </xf>
    <xf numFmtId="0" fontId="19" fillId="0" borderId="0" xfId="3" applyFont="1" applyAlignment="1">
      <alignment horizontal="center"/>
    </xf>
    <xf numFmtId="0" fontId="46" fillId="0" borderId="0" xfId="0" applyFont="1" applyAlignment="1">
      <alignment horizontal="center" wrapText="1"/>
    </xf>
    <xf numFmtId="0" fontId="6" fillId="0" borderId="0" xfId="0" applyFont="1" applyAlignment="1">
      <alignment horizontal="center"/>
    </xf>
    <xf numFmtId="0" fontId="29" fillId="0" borderId="2" xfId="0" quotePrefix="1" applyFont="1" applyBorder="1" applyAlignment="1">
      <alignment horizontal="center" vertical="center" wrapText="1"/>
    </xf>
    <xf numFmtId="0" fontId="18" fillId="0" borderId="0" xfId="0" applyFont="1" applyAlignment="1">
      <alignment horizontal="center" vertical="center"/>
    </xf>
    <xf numFmtId="0" fontId="19" fillId="0" borderId="2" xfId="0" applyFont="1" applyBorder="1" applyAlignment="1">
      <alignment horizontal="center" vertical="center" wrapText="1"/>
    </xf>
    <xf numFmtId="0" fontId="17"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2" xfId="0" applyFont="1" applyFill="1" applyBorder="1" applyAlignment="1">
      <alignment horizontal="center" vertical="center"/>
    </xf>
    <xf numFmtId="0" fontId="84" fillId="0" borderId="0" xfId="0" applyFont="1" applyAlignment="1">
      <alignment horizontal="center"/>
    </xf>
    <xf numFmtId="0" fontId="85"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xf numFmtId="0" fontId="19" fillId="0" borderId="2" xfId="0" applyFont="1" applyBorder="1" applyAlignment="1">
      <alignment horizontal="left" vertical="center"/>
    </xf>
    <xf numFmtId="2"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9" fillId="0" borderId="0" xfId="0" applyFont="1" applyBorder="1" applyAlignment="1">
      <alignment horizontal="left"/>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2" xfId="0" applyFont="1" applyBorder="1" applyAlignment="1">
      <alignment horizontal="center" wrapText="1"/>
    </xf>
    <xf numFmtId="0" fontId="17" fillId="0" borderId="5" xfId="0" applyFont="1" applyBorder="1" applyAlignment="1">
      <alignment horizontal="center"/>
    </xf>
    <xf numFmtId="0" fontId="17" fillId="0" borderId="6" xfId="0" applyFont="1" applyBorder="1" applyAlignment="1">
      <alignment horizontal="center"/>
    </xf>
    <xf numFmtId="0" fontId="19" fillId="0" borderId="2" xfId="0" applyFont="1" applyBorder="1" applyAlignment="1">
      <alignment horizontal="center" vertical="center"/>
    </xf>
    <xf numFmtId="0" fontId="6" fillId="0" borderId="2" xfId="0" applyFont="1" applyFill="1" applyBorder="1" applyAlignment="1">
      <alignment horizontal="center"/>
    </xf>
    <xf numFmtId="0" fontId="19" fillId="0" borderId="2" xfId="0" applyFont="1" applyBorder="1" applyAlignment="1">
      <alignment horizontal="left" vertical="center" wrapText="1"/>
    </xf>
    <xf numFmtId="2" fontId="19" fillId="0" borderId="2" xfId="0" applyNumberFormat="1" applyFont="1" applyBorder="1" applyAlignment="1">
      <alignment horizontal="center" vertical="center"/>
    </xf>
    <xf numFmtId="0" fontId="19" fillId="0" borderId="0" xfId="0" applyFont="1" applyBorder="1" applyAlignment="1">
      <alignment horizontal="left" vertical="top"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2" xfId="0" applyFont="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19" fillId="0" borderId="8" xfId="0" applyFont="1" applyBorder="1" applyAlignment="1">
      <alignment horizontal="center" vertical="top"/>
    </xf>
    <xf numFmtId="0" fontId="19" fillId="0" borderId="7" xfId="0" applyFont="1" applyBorder="1" applyAlignment="1">
      <alignment horizontal="center" vertical="top"/>
    </xf>
    <xf numFmtId="0" fontId="19" fillId="0" borderId="15" xfId="0" applyFont="1" applyBorder="1" applyAlignment="1">
      <alignment horizontal="center" vertical="top"/>
    </xf>
    <xf numFmtId="0" fontId="19" fillId="0" borderId="5" xfId="0" applyFont="1" applyBorder="1" applyAlignment="1">
      <alignment horizontal="center" vertical="top" wrapText="1"/>
    </xf>
    <xf numFmtId="0" fontId="19" fillId="0" borderId="9"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6" xfId="0" applyFont="1" applyBorder="1" applyAlignment="1">
      <alignment horizontal="center" vertical="center" wrapText="1"/>
    </xf>
    <xf numFmtId="0" fontId="6" fillId="0" borderId="38" xfId="0" applyFont="1" applyBorder="1" applyAlignment="1">
      <alignment horizontal="center" vertical="top"/>
    </xf>
    <xf numFmtId="0" fontId="6" fillId="0" borderId="39" xfId="0" applyFont="1" applyBorder="1" applyAlignment="1">
      <alignment horizontal="center" vertical="top"/>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9" fontId="17" fillId="0" borderId="0" xfId="0" applyNumberFormat="1" applyFont="1" applyFill="1" applyBorder="1" applyAlignment="1">
      <alignment horizontal="center"/>
    </xf>
    <xf numFmtId="0" fontId="17" fillId="0" borderId="0" xfId="0" applyFont="1" applyFill="1" applyBorder="1" applyAlignment="1">
      <alignment horizontal="center"/>
    </xf>
    <xf numFmtId="10" fontId="17" fillId="0" borderId="0" xfId="0" applyNumberFormat="1" applyFont="1" applyFill="1" applyBorder="1" applyAlignment="1">
      <alignment horizontal="center"/>
    </xf>
    <xf numFmtId="0" fontId="19" fillId="0" borderId="0" xfId="0" applyFont="1" applyBorder="1" applyAlignment="1">
      <alignment horizontal="left" wrapText="1"/>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51" fillId="3" borderId="7"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3" borderId="5" xfId="3" applyFont="1" applyFill="1" applyBorder="1" applyAlignment="1">
      <alignment horizontal="center" vertical="center" wrapText="1"/>
    </xf>
    <xf numFmtId="0" fontId="10" fillId="3" borderId="6" xfId="3" applyFont="1" applyFill="1" applyBorder="1" applyAlignment="1">
      <alignment horizontal="center" vertical="center" wrapText="1"/>
    </xf>
    <xf numFmtId="0" fontId="19" fillId="3" borderId="0" xfId="0" applyFont="1" applyFill="1" applyAlignment="1">
      <alignment horizontal="center" vertical="center"/>
    </xf>
    <xf numFmtId="0" fontId="10" fillId="3" borderId="0" xfId="0" applyFont="1" applyFill="1" applyAlignment="1">
      <alignment horizontal="center" vertical="center"/>
    </xf>
    <xf numFmtId="0" fontId="20"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17" fillId="3" borderId="1" xfId="5" applyFont="1" applyFill="1" applyBorder="1" applyAlignment="1">
      <alignment horizontal="center" vertical="center" wrapText="1"/>
    </xf>
    <xf numFmtId="0" fontId="17" fillId="3" borderId="3" xfId="5" applyFont="1" applyFill="1" applyBorder="1" applyAlignment="1">
      <alignment horizontal="center" vertical="center" wrapText="1"/>
    </xf>
    <xf numFmtId="0" fontId="19" fillId="3" borderId="2" xfId="5" applyFont="1" applyFill="1" applyBorder="1" applyAlignment="1">
      <alignment horizontal="center" vertical="center" wrapText="1"/>
    </xf>
    <xf numFmtId="0" fontId="19" fillId="3" borderId="1" xfId="5" applyFont="1" applyFill="1" applyBorder="1" applyAlignment="1">
      <alignment horizontal="center" vertical="center" wrapText="1"/>
    </xf>
    <xf numFmtId="0" fontId="19" fillId="3" borderId="10" xfId="5" applyFont="1" applyFill="1" applyBorder="1" applyAlignment="1">
      <alignment horizontal="center" vertical="center" wrapText="1"/>
    </xf>
    <xf numFmtId="0" fontId="19" fillId="3" borderId="3" xfId="5" applyFont="1" applyFill="1" applyBorder="1" applyAlignment="1">
      <alignment horizontal="center" vertical="center" wrapText="1"/>
    </xf>
    <xf numFmtId="0" fontId="19" fillId="3" borderId="12" xfId="5" applyFont="1" applyFill="1" applyBorder="1" applyAlignment="1">
      <alignment horizontal="center" vertical="center" wrapText="1"/>
    </xf>
    <xf numFmtId="0" fontId="19" fillId="3" borderId="13" xfId="5" applyFont="1" applyFill="1" applyBorder="1" applyAlignment="1">
      <alignment horizontal="center" vertical="center" wrapText="1"/>
    </xf>
    <xf numFmtId="0" fontId="19" fillId="3" borderId="14" xfId="5" applyFont="1" applyFill="1" applyBorder="1" applyAlignment="1">
      <alignment horizontal="center" vertical="center" wrapText="1"/>
    </xf>
    <xf numFmtId="0" fontId="19" fillId="3" borderId="8" xfId="5" applyFont="1" applyFill="1" applyBorder="1" applyAlignment="1">
      <alignment horizontal="center" vertical="center" wrapText="1"/>
    </xf>
    <xf numFmtId="0" fontId="19" fillId="3" borderId="7" xfId="5" applyFont="1" applyFill="1" applyBorder="1" applyAlignment="1">
      <alignment horizontal="center" vertical="center" wrapText="1"/>
    </xf>
    <xf numFmtId="0" fontId="19" fillId="3" borderId="15" xfId="5" applyFont="1" applyFill="1" applyBorder="1" applyAlignment="1">
      <alignment horizontal="center" vertical="center" wrapText="1"/>
    </xf>
    <xf numFmtId="0" fontId="15" fillId="3" borderId="0" xfId="3" applyFont="1" applyFill="1" applyAlignment="1">
      <alignment horizontal="center" vertical="center"/>
    </xf>
    <xf numFmtId="0" fontId="9" fillId="3" borderId="0" xfId="3" applyFont="1" applyFill="1" applyAlignment="1">
      <alignment horizontal="center" vertical="center"/>
    </xf>
    <xf numFmtId="0" fontId="30" fillId="3" borderId="0" xfId="3" applyFont="1" applyFill="1" applyAlignment="1">
      <alignment horizontal="center" vertical="center"/>
    </xf>
    <xf numFmtId="0" fontId="35" fillId="3" borderId="0" xfId="3" applyFont="1" applyFill="1" applyAlignment="1">
      <alignment horizontal="center" vertical="center"/>
    </xf>
    <xf numFmtId="0" fontId="8" fillId="3" borderId="0" xfId="0" applyFont="1" applyFill="1" applyAlignment="1">
      <alignment horizontal="left" vertical="center"/>
    </xf>
    <xf numFmtId="0" fontId="69" fillId="3" borderId="7" xfId="5" applyFont="1" applyFill="1" applyBorder="1" applyAlignment="1">
      <alignment horizontal="right" vertical="center"/>
    </xf>
    <xf numFmtId="0" fontId="17" fillId="3" borderId="2" xfId="5" applyFont="1" applyFill="1" applyBorder="1" applyAlignment="1">
      <alignment horizontal="center" vertical="center" wrapText="1"/>
    </xf>
    <xf numFmtId="0" fontId="6" fillId="3" borderId="0" xfId="5" applyFont="1" applyFill="1" applyAlignment="1">
      <alignment horizontal="left" vertical="center"/>
    </xf>
    <xf numFmtId="0" fontId="16" fillId="3" borderId="5" xfId="5" applyFont="1" applyFill="1" applyBorder="1" applyAlignment="1">
      <alignment horizontal="center" vertical="center" wrapText="1"/>
    </xf>
    <xf numFmtId="0" fontId="16" fillId="3" borderId="6" xfId="5" applyFont="1" applyFill="1" applyBorder="1" applyAlignment="1">
      <alignment horizontal="center" vertical="center" wrapText="1"/>
    </xf>
    <xf numFmtId="0" fontId="17" fillId="3" borderId="0" xfId="5" applyFont="1" applyFill="1" applyAlignment="1">
      <alignment horizontal="left" vertical="center"/>
    </xf>
    <xf numFmtId="0" fontId="10" fillId="3" borderId="0" xfId="3" applyFont="1" applyFill="1" applyAlignment="1">
      <alignment horizontal="right" vertical="center" wrapText="1"/>
    </xf>
    <xf numFmtId="0" fontId="103" fillId="0" borderId="2" xfId="3" applyFont="1" applyBorder="1" applyAlignment="1">
      <alignment horizontal="left" vertical="center"/>
    </xf>
    <xf numFmtId="0" fontId="103" fillId="0" borderId="0" xfId="3" applyFont="1" applyAlignment="1">
      <alignment horizontal="center"/>
    </xf>
    <xf numFmtId="0" fontId="86" fillId="0" borderId="0" xfId="0" applyFont="1" applyAlignment="1">
      <alignment horizontal="center" wrapText="1"/>
    </xf>
    <xf numFmtId="0" fontId="106" fillId="0" borderId="0" xfId="3" applyFont="1" applyAlignment="1">
      <alignment horizontal="center"/>
    </xf>
    <xf numFmtId="0" fontId="108" fillId="0" borderId="0" xfId="3" applyFont="1" applyAlignment="1">
      <alignment horizontal="left" vertical="center" wrapText="1"/>
    </xf>
    <xf numFmtId="0" fontId="57" fillId="0" borderId="0" xfId="3" applyFont="1" applyAlignment="1">
      <alignment horizontal="left" vertical="center" wrapText="1"/>
    </xf>
    <xf numFmtId="0" fontId="69" fillId="0" borderId="7" xfId="3" applyFont="1" applyBorder="1" applyAlignment="1">
      <alignment horizontal="right"/>
    </xf>
    <xf numFmtId="0" fontId="103" fillId="0" borderId="2" xfId="3" applyFont="1" applyBorder="1" applyAlignment="1">
      <alignment horizontal="center" vertical="center" wrapText="1"/>
    </xf>
    <xf numFmtId="0" fontId="103" fillId="3" borderId="1" xfId="3" applyFont="1" applyFill="1" applyBorder="1" applyAlignment="1">
      <alignment horizontal="center" vertical="center" wrapText="1"/>
    </xf>
    <xf numFmtId="0" fontId="103" fillId="3" borderId="3" xfId="3" applyFont="1" applyFill="1" applyBorder="1" applyAlignment="1">
      <alignment horizontal="center" vertical="center" wrapText="1"/>
    </xf>
    <xf numFmtId="0" fontId="107" fillId="3" borderId="2" xfId="3" applyFont="1" applyFill="1" applyBorder="1" applyAlignment="1">
      <alignment horizontal="center" vertical="center" wrapText="1"/>
    </xf>
    <xf numFmtId="0" fontId="57" fillId="0" borderId="0" xfId="3" applyFont="1" applyAlignment="1">
      <alignment horizontal="left" vertical="center"/>
    </xf>
    <xf numFmtId="0" fontId="6" fillId="3" borderId="0" xfId="0" applyFont="1" applyFill="1" applyAlignment="1">
      <alignment horizontal="left" vertical="center" wrapText="1"/>
    </xf>
    <xf numFmtId="0" fontId="10" fillId="3" borderId="0" xfId="0" applyFont="1" applyFill="1" applyAlignment="1">
      <alignment horizontal="center" vertical="center" wrapText="1"/>
    </xf>
    <xf numFmtId="0" fontId="62" fillId="3" borderId="7" xfId="0" applyFont="1" applyFill="1" applyBorder="1" applyAlignment="1">
      <alignment horizontal="center" vertical="center"/>
    </xf>
    <xf numFmtId="0" fontId="64" fillId="3" borderId="13" xfId="0" applyFont="1" applyFill="1" applyBorder="1" applyAlignment="1">
      <alignment horizontal="left" vertical="center" wrapText="1"/>
    </xf>
    <xf numFmtId="0" fontId="8" fillId="3" borderId="5"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0" xfId="3" applyFont="1" applyFill="1" applyAlignment="1">
      <alignment horizontal="center"/>
    </xf>
    <xf numFmtId="0" fontId="10" fillId="3" borderId="1"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0" xfId="0" applyFont="1" applyFill="1" applyAlignment="1">
      <alignment horizontal="center"/>
    </xf>
    <xf numFmtId="0" fontId="10" fillId="3" borderId="2" xfId="0" applyFont="1" applyFill="1" applyBorder="1" applyAlignment="1">
      <alignment horizontal="center" vertical="top" wrapText="1"/>
    </xf>
    <xf numFmtId="0" fontId="62" fillId="3" borderId="0" xfId="0" applyFont="1" applyFill="1" applyBorder="1" applyAlignment="1">
      <alignment horizontal="center"/>
    </xf>
    <xf numFmtId="0" fontId="19" fillId="3" borderId="0" xfId="0" applyFont="1" applyFill="1" applyAlignment="1">
      <alignment horizontal="center"/>
    </xf>
    <xf numFmtId="0" fontId="6"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horizontal="center"/>
    </xf>
    <xf numFmtId="0" fontId="10" fillId="3" borderId="9" xfId="0" applyFont="1" applyFill="1" applyBorder="1" applyAlignment="1">
      <alignment horizontal="center"/>
    </xf>
    <xf numFmtId="0" fontId="10" fillId="3" borderId="2" xfId="0" applyFont="1" applyFill="1" applyBorder="1" applyAlignment="1">
      <alignment horizontal="center"/>
    </xf>
    <xf numFmtId="0" fontId="10" fillId="3" borderId="5" xfId="0" applyFont="1" applyFill="1" applyBorder="1" applyAlignment="1">
      <alignment horizontal="center"/>
    </xf>
    <xf numFmtId="0" fontId="10" fillId="3" borderId="4" xfId="0" applyFont="1" applyFill="1" applyBorder="1" applyAlignment="1">
      <alignment horizontal="center"/>
    </xf>
    <xf numFmtId="0" fontId="62" fillId="3" borderId="7" xfId="0" applyFont="1" applyFill="1" applyBorder="1" applyAlignment="1">
      <alignment horizontal="center"/>
    </xf>
    <xf numFmtId="0" fontId="6" fillId="3" borderId="2" xfId="0" applyFont="1" applyFill="1" applyBorder="1" applyAlignment="1">
      <alignment horizontal="center"/>
    </xf>
    <xf numFmtId="0" fontId="16" fillId="3" borderId="0" xfId="0" applyFont="1" applyFill="1" applyAlignment="1">
      <alignment horizontal="center"/>
    </xf>
    <xf numFmtId="0" fontId="9" fillId="3" borderId="0" xfId="0" applyFont="1" applyFill="1" applyAlignment="1">
      <alignment horizontal="center"/>
    </xf>
    <xf numFmtId="0" fontId="0" fillId="3" borderId="0" xfId="0" applyFill="1" applyAlignment="1">
      <alignment horizontal="center"/>
    </xf>
    <xf numFmtId="0" fontId="6" fillId="3" borderId="1"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2" xfId="0" applyFont="1" applyFill="1" applyBorder="1" applyAlignment="1">
      <alignment horizontal="center" vertical="top" wrapText="1"/>
    </xf>
    <xf numFmtId="0" fontId="19" fillId="3" borderId="5" xfId="5" applyFont="1" applyFill="1" applyBorder="1" applyAlignment="1">
      <alignment horizontal="center" vertical="center"/>
    </xf>
    <xf numFmtId="0" fontId="19" fillId="3" borderId="6" xfId="5" applyFont="1" applyFill="1" applyBorder="1" applyAlignment="1">
      <alignment horizontal="center" vertical="center"/>
    </xf>
    <xf numFmtId="0" fontId="16" fillId="0" borderId="0" xfId="0" applyFont="1" applyAlignment="1">
      <alignment horizontal="center"/>
    </xf>
    <xf numFmtId="0" fontId="15"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xf>
    <xf numFmtId="0" fontId="0" fillId="0" borderId="0" xfId="0" applyAlignment="1">
      <alignment horizontal="center"/>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xf>
    <xf numFmtId="0" fontId="6" fillId="0" borderId="5"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6" fillId="0" borderId="0" xfId="3" applyFont="1" applyAlignment="1">
      <alignment horizontal="center"/>
    </xf>
    <xf numFmtId="0" fontId="18" fillId="0" borderId="0" xfId="0" applyFont="1" applyAlignment="1">
      <alignment horizontal="right"/>
    </xf>
    <xf numFmtId="0" fontId="6" fillId="0" borderId="2" xfId="0" applyFont="1" applyBorder="1" applyAlignment="1">
      <alignment horizontal="center" vertical="top"/>
    </xf>
    <xf numFmtId="0" fontId="6" fillId="0" borderId="6" xfId="0" applyFont="1" applyBorder="1" applyAlignment="1">
      <alignment horizontal="center" vertical="top"/>
    </xf>
    <xf numFmtId="0" fontId="6" fillId="0" borderId="5" xfId="0" applyFont="1" applyBorder="1" applyAlignment="1">
      <alignment horizontal="center" wrapText="1"/>
    </xf>
    <xf numFmtId="0" fontId="6" fillId="0" borderId="9"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right" vertical="top" wrapText="1"/>
    </xf>
    <xf numFmtId="0" fontId="6" fillId="0" borderId="0" xfId="0" applyFont="1" applyAlignment="1">
      <alignment vertical="top" wrapText="1"/>
    </xf>
    <xf numFmtId="0" fontId="9" fillId="0" borderId="0" xfId="0" applyFont="1" applyAlignment="1">
      <alignment horizontal="center" wrapText="1"/>
    </xf>
    <xf numFmtId="0" fontId="11" fillId="0" borderId="0" xfId="0" applyFont="1" applyAlignment="1">
      <alignment horizontal="center"/>
    </xf>
    <xf numFmtId="14" fontId="6" fillId="0" borderId="0" xfId="0" applyNumberFormat="1" applyFont="1" applyAlignment="1">
      <alignment horizontal="center" wrapText="1"/>
    </xf>
    <xf numFmtId="0" fontId="19" fillId="0" borderId="13" xfId="0" applyFont="1" applyBorder="1" applyAlignment="1">
      <alignment vertical="center" wrapText="1"/>
    </xf>
    <xf numFmtId="0" fontId="19" fillId="0" borderId="13" xfId="0" applyFont="1" applyBorder="1" applyAlignment="1">
      <alignment vertical="center"/>
    </xf>
    <xf numFmtId="0" fontId="10" fillId="0" borderId="0" xfId="0" applyFont="1" applyAlignment="1">
      <alignment horizontal="center"/>
    </xf>
    <xf numFmtId="0" fontId="6" fillId="0" borderId="5" xfId="0" applyFont="1" applyBorder="1" applyAlignment="1">
      <alignment horizontal="center" vertical="top" wrapText="1"/>
    </xf>
    <xf numFmtId="0" fontId="6" fillId="0" borderId="9" xfId="0" applyFont="1" applyBorder="1" applyAlignment="1">
      <alignment horizontal="center" vertical="top" wrapText="1"/>
    </xf>
    <xf numFmtId="0" fontId="6" fillId="0" borderId="6" xfId="0" applyFont="1" applyBorder="1" applyAlignment="1">
      <alignment horizontal="center" vertical="top" wrapText="1"/>
    </xf>
    <xf numFmtId="0" fontId="21" fillId="0" borderId="7" xfId="0" applyFont="1" applyBorder="1" applyAlignment="1">
      <alignment horizontal="right"/>
    </xf>
    <xf numFmtId="0" fontId="6" fillId="0" borderId="5" xfId="0" applyFont="1" applyBorder="1" applyAlignment="1">
      <alignment horizontal="center" vertical="top"/>
    </xf>
    <xf numFmtId="0" fontId="36" fillId="0" borderId="0" xfId="0" applyFont="1" applyAlignment="1">
      <alignment horizontal="center"/>
    </xf>
    <xf numFmtId="0" fontId="37" fillId="0" borderId="0" xfId="0" applyFont="1" applyAlignment="1">
      <alignment horizontal="center"/>
    </xf>
    <xf numFmtId="0" fontId="36" fillId="0" borderId="0" xfId="0" applyFont="1" applyAlignment="1">
      <alignment horizontal="center" wrapText="1"/>
    </xf>
    <xf numFmtId="0" fontId="6" fillId="0" borderId="0" xfId="0" applyFont="1" applyBorder="1" applyAlignment="1">
      <alignment horizontal="left" vertical="center" wrapText="1"/>
    </xf>
    <xf numFmtId="0" fontId="0" fillId="0" borderId="0" xfId="0" applyBorder="1" applyAlignment="1">
      <alignment horizontal="left"/>
    </xf>
    <xf numFmtId="0" fontId="45" fillId="3" borderId="0" xfId="0" applyFont="1" applyFill="1" applyBorder="1" applyAlignment="1">
      <alignment horizontal="left"/>
    </xf>
    <xf numFmtId="0" fontId="11" fillId="3" borderId="0" xfId="0" applyFont="1" applyFill="1"/>
    <xf numFmtId="0" fontId="6" fillId="3" borderId="5" xfId="0" applyFont="1" applyFill="1" applyBorder="1" applyAlignment="1">
      <alignment horizontal="center"/>
    </xf>
    <xf numFmtId="0" fontId="6" fillId="3" borderId="9" xfId="0" applyFont="1" applyFill="1" applyBorder="1" applyAlignment="1">
      <alignment horizontal="center"/>
    </xf>
    <xf numFmtId="0" fontId="6" fillId="3" borderId="6" xfId="0" applyFont="1" applyFill="1" applyBorder="1" applyAlignment="1">
      <alignment horizontal="center"/>
    </xf>
    <xf numFmtId="0" fontId="21" fillId="3" borderId="7" xfId="0" applyFont="1" applyFill="1" applyBorder="1" applyAlignment="1">
      <alignment horizontal="right"/>
    </xf>
    <xf numFmtId="0" fontId="9" fillId="3" borderId="0" xfId="0" applyFont="1" applyFill="1" applyAlignment="1">
      <alignment horizontal="center" wrapText="1"/>
    </xf>
    <xf numFmtId="0" fontId="11" fillId="0" borderId="0" xfId="0" applyFont="1"/>
    <xf numFmtId="0" fontId="6" fillId="0" borderId="9" xfId="0" applyFont="1" applyBorder="1" applyAlignment="1">
      <alignment horizontal="center"/>
    </xf>
    <xf numFmtId="0" fontId="6" fillId="0" borderId="6" xfId="0" applyFont="1" applyBorder="1" applyAlignment="1">
      <alignment horizontal="center"/>
    </xf>
    <xf numFmtId="0" fontId="45" fillId="0" borderId="0" xfId="0" applyFont="1" applyBorder="1" applyAlignment="1">
      <alignment horizontal="left"/>
    </xf>
    <xf numFmtId="0" fontId="6" fillId="0" borderId="2" xfId="0" applyFont="1" applyBorder="1" applyAlignment="1">
      <alignment horizontal="center" vertical="center" wrapText="1"/>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18" fillId="3" borderId="0" xfId="0" applyFont="1" applyFill="1" applyAlignment="1">
      <alignment horizontal="left"/>
    </xf>
    <xf numFmtId="0" fontId="6" fillId="3" borderId="0" xfId="0" applyFont="1" applyFill="1" applyBorder="1" applyAlignment="1">
      <alignment horizontal="right"/>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8" fillId="3" borderId="0" xfId="0" applyFont="1" applyFill="1" applyAlignment="1">
      <alignment horizontal="center"/>
    </xf>
    <xf numFmtId="0" fontId="10" fillId="0" borderId="0" xfId="1" applyFont="1" applyAlignment="1">
      <alignment horizontal="center"/>
    </xf>
    <xf numFmtId="0" fontId="15" fillId="0" borderId="0" xfId="1" applyFont="1" applyAlignment="1">
      <alignment horizontal="center"/>
    </xf>
    <xf numFmtId="0" fontId="74" fillId="0" borderId="2" xfId="1" applyFont="1" applyFill="1" applyBorder="1" applyAlignment="1">
      <alignment horizontal="center" vertical="top" wrapText="1"/>
    </xf>
    <xf numFmtId="0" fontId="74" fillId="0" borderId="1" xfId="1" applyFont="1" applyFill="1" applyBorder="1" applyAlignment="1">
      <alignment horizontal="center" vertical="top" wrapText="1"/>
    </xf>
    <xf numFmtId="0" fontId="74" fillId="0" borderId="10" xfId="1" applyFont="1" applyFill="1" applyBorder="1" applyAlignment="1">
      <alignment horizontal="center" vertical="top" wrapText="1"/>
    </xf>
    <xf numFmtId="0" fontId="74" fillId="0" borderId="3" xfId="1" applyFont="1" applyFill="1" applyBorder="1" applyAlignment="1">
      <alignment horizontal="center" vertical="top" wrapText="1"/>
    </xf>
    <xf numFmtId="0" fontId="12" fillId="0" borderId="0" xfId="1" applyFont="1" applyFill="1" applyBorder="1" applyAlignment="1">
      <alignment horizontal="left"/>
    </xf>
    <xf numFmtId="0" fontId="112" fillId="0" borderId="2" xfId="1" applyFont="1" applyFill="1" applyBorder="1" applyAlignment="1">
      <alignment horizontal="center" vertical="top" wrapText="1"/>
    </xf>
    <xf numFmtId="0" fontId="74" fillId="0" borderId="1" xfId="1" applyFont="1" applyBorder="1" applyAlignment="1">
      <alignment horizontal="center" vertical="center" wrapText="1"/>
    </xf>
    <xf numFmtId="0" fontId="74" fillId="0" borderId="10" xfId="1" applyFont="1" applyBorder="1" applyAlignment="1">
      <alignment horizontal="center" vertical="center" wrapText="1"/>
    </xf>
    <xf numFmtId="0" fontId="74" fillId="0" borderId="3" xfId="1" applyFont="1" applyBorder="1" applyAlignment="1">
      <alignment horizontal="center" vertical="center" wrapText="1"/>
    </xf>
    <xf numFmtId="0" fontId="74" fillId="0" borderId="2" xfId="1" applyFont="1" applyBorder="1" applyAlignment="1">
      <alignment horizontal="center" vertical="center" wrapText="1"/>
    </xf>
    <xf numFmtId="0" fontId="18" fillId="0" borderId="0" xfId="0" applyFont="1" applyAlignment="1">
      <alignment horizontal="left"/>
    </xf>
    <xf numFmtId="0" fontId="8" fillId="0" borderId="0" xfId="0" applyFont="1" applyAlignment="1">
      <alignment horizontal="center"/>
    </xf>
    <xf numFmtId="0" fontId="6" fillId="0" borderId="0" xfId="0" applyFont="1" applyBorder="1" applyAlignment="1">
      <alignment horizontal="right"/>
    </xf>
    <xf numFmtId="0" fontId="21" fillId="0" borderId="7" xfId="0" applyFont="1" applyBorder="1" applyAlignment="1">
      <alignment horizontal="center"/>
    </xf>
    <xf numFmtId="0" fontId="11" fillId="0" borderId="0" xfId="0" applyFont="1" applyBorder="1" applyAlignment="1">
      <alignment horizontal="left" vertical="top" wrapText="1"/>
    </xf>
    <xf numFmtId="0" fontId="98" fillId="0" borderId="12" xfId="0" applyFont="1" applyFill="1" applyBorder="1" applyAlignment="1">
      <alignment horizontal="center" vertical="top" wrapText="1"/>
    </xf>
    <xf numFmtId="0" fontId="98" fillId="0" borderId="13" xfId="0" applyFont="1" applyFill="1" applyBorder="1" applyAlignment="1">
      <alignment horizontal="center" vertical="top" wrapText="1"/>
    </xf>
    <xf numFmtId="0" fontId="98" fillId="0" borderId="1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3" borderId="0" xfId="0" applyFont="1" applyFill="1" applyAlignment="1">
      <alignment horizontal="right"/>
    </xf>
    <xf numFmtId="0" fontId="10" fillId="3" borderId="0" xfId="0" applyFont="1" applyFill="1" applyAlignment="1">
      <alignment horizontal="left"/>
    </xf>
    <xf numFmtId="0" fontId="6" fillId="3" borderId="0" xfId="0" applyFont="1" applyFill="1" applyAlignment="1">
      <alignment horizontal="right"/>
    </xf>
    <xf numFmtId="0" fontId="15" fillId="3" borderId="0" xfId="3" applyFont="1" applyFill="1" applyAlignment="1">
      <alignment horizontal="center"/>
    </xf>
    <xf numFmtId="0" fontId="6" fillId="3" borderId="5" xfId="0" applyFont="1" applyFill="1" applyBorder="1" applyAlignment="1">
      <alignment horizontal="center" vertical="top"/>
    </xf>
    <xf numFmtId="0" fontId="6" fillId="3" borderId="9" xfId="0" applyFont="1" applyFill="1" applyBorder="1" applyAlignment="1">
      <alignment horizontal="center" vertical="top"/>
    </xf>
    <xf numFmtId="0" fontId="6" fillId="3" borderId="6" xfId="0" applyFont="1" applyFill="1" applyBorder="1" applyAlignment="1">
      <alignment horizontal="center" vertical="top"/>
    </xf>
    <xf numFmtId="0" fontId="6" fillId="3" borderId="1" xfId="0" applyFont="1" applyFill="1" applyBorder="1" applyAlignment="1">
      <alignment horizontal="center" vertical="top"/>
    </xf>
    <xf numFmtId="0" fontId="6" fillId="3" borderId="3" xfId="0" applyFont="1" applyFill="1" applyBorder="1" applyAlignment="1">
      <alignment horizontal="center" vertical="top"/>
    </xf>
    <xf numFmtId="0" fontId="6" fillId="3" borderId="12"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2" xfId="0" applyFont="1" applyFill="1" applyBorder="1" applyAlignment="1">
      <alignment horizontal="center" vertical="top"/>
    </xf>
    <xf numFmtId="0" fontId="6" fillId="3" borderId="0" xfId="0" applyFont="1" applyFill="1" applyAlignment="1">
      <alignment horizontal="right" vertical="top" wrapText="1"/>
    </xf>
    <xf numFmtId="0" fontId="7" fillId="0" borderId="0" xfId="0" applyFont="1" applyAlignment="1">
      <alignment horizontal="right"/>
    </xf>
    <xf numFmtId="0" fontId="15" fillId="0" borderId="0" xfId="3" applyFont="1" applyAlignment="1">
      <alignment horizontal="center"/>
    </xf>
    <xf numFmtId="0" fontId="10" fillId="0" borderId="0" xfId="0" applyFont="1" applyAlignment="1">
      <alignment horizontal="left"/>
    </xf>
    <xf numFmtId="0" fontId="12" fillId="3" borderId="0" xfId="0" applyFont="1" applyFill="1" applyAlignment="1">
      <alignment horizontal="center" wrapText="1"/>
    </xf>
    <xf numFmtId="0" fontId="98" fillId="3" borderId="2" xfId="0" applyFont="1" applyFill="1" applyBorder="1" applyAlignment="1">
      <alignment horizontal="center" vertical="top" wrapText="1"/>
    </xf>
    <xf numFmtId="2" fontId="8" fillId="0" borderId="2"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2" fontId="8" fillId="3" borderId="10"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2" fontId="94"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xf>
    <xf numFmtId="2" fontId="8" fillId="3" borderId="1" xfId="0" applyNumberFormat="1" applyFont="1" applyFill="1" applyBorder="1" applyAlignment="1">
      <alignment horizontal="center" vertical="center"/>
    </xf>
    <xf numFmtId="2" fontId="8" fillId="3" borderId="10" xfId="0" applyNumberFormat="1" applyFont="1" applyFill="1" applyBorder="1" applyAlignment="1">
      <alignment horizontal="center" vertical="center"/>
    </xf>
    <xf numFmtId="2" fontId="8" fillId="3" borderId="3" xfId="0" applyNumberFormat="1" applyFont="1" applyFill="1" applyBorder="1" applyAlignment="1">
      <alignment horizontal="center" vertical="center"/>
    </xf>
    <xf numFmtId="2" fontId="94" fillId="0" borderId="2" xfId="0" applyNumberFormat="1" applyFont="1" applyFill="1" applyBorder="1" applyAlignment="1">
      <alignment horizontal="center" vertical="center"/>
    </xf>
    <xf numFmtId="0" fontId="12" fillId="0" borderId="0" xfId="0" applyFont="1" applyAlignment="1">
      <alignment horizontal="center" wrapText="1"/>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21" fillId="0" borderId="0" xfId="0" applyFont="1" applyBorder="1" applyAlignment="1">
      <alignment horizontal="right"/>
    </xf>
    <xf numFmtId="0" fontId="6" fillId="0" borderId="2" xfId="0" applyFont="1" applyFill="1" applyBorder="1" applyAlignment="1">
      <alignment horizontal="center" vertical="top"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44" fillId="0" borderId="0" xfId="0" applyFont="1" applyAlignment="1">
      <alignment horizontal="center"/>
    </xf>
    <xf numFmtId="0" fontId="57" fillId="0" borderId="0" xfId="0" applyFont="1" applyBorder="1" applyAlignment="1">
      <alignment horizontal="center" vertical="top"/>
    </xf>
    <xf numFmtId="0" fontId="54" fillId="0" borderId="2" xfId="0" applyFont="1" applyFill="1" applyBorder="1" applyAlignment="1">
      <alignment horizontal="center" vertical="top" wrapText="1"/>
    </xf>
    <xf numFmtId="0" fontId="21" fillId="0" borderId="7" xfId="0" applyFont="1" applyBorder="1" applyAlignment="1">
      <alignment horizontal="left"/>
    </xf>
    <xf numFmtId="0" fontId="54" fillId="0" borderId="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3" xfId="0" applyFont="1" applyFill="1" applyBorder="1" applyAlignment="1">
      <alignment horizontal="center" vertical="top" wrapText="1"/>
    </xf>
    <xf numFmtId="0" fontId="39" fillId="0" borderId="1" xfId="0" applyFont="1" applyFill="1" applyBorder="1" applyAlignment="1">
      <alignment horizontal="center" vertical="top" wrapText="1"/>
    </xf>
    <xf numFmtId="0" fontId="39" fillId="0" borderId="3" xfId="0" applyFont="1" applyFill="1" applyBorder="1" applyAlignment="1">
      <alignment horizontal="center" vertical="top" wrapText="1"/>
    </xf>
    <xf numFmtId="0" fontId="39" fillId="0" borderId="2" xfId="0" applyFont="1" applyFill="1" applyBorder="1" applyAlignment="1">
      <alignment horizontal="center" vertical="top" wrapText="1"/>
    </xf>
    <xf numFmtId="0" fontId="39" fillId="0" borderId="5" xfId="0" applyFont="1" applyFill="1" applyBorder="1" applyAlignment="1">
      <alignment horizontal="center" vertical="top" wrapText="1"/>
    </xf>
    <xf numFmtId="0" fontId="39" fillId="0" borderId="9" xfId="0" applyFont="1" applyFill="1" applyBorder="1" applyAlignment="1">
      <alignment horizontal="center" vertical="top" wrapText="1"/>
    </xf>
    <xf numFmtId="0" fontId="39" fillId="0" borderId="6" xfId="0" applyFont="1" applyFill="1" applyBorder="1" applyAlignment="1">
      <alignment horizontal="center" vertical="top"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8" xfId="0" applyFont="1" applyFill="1" applyBorder="1" applyAlignment="1">
      <alignment horizontal="center" vertical="center" wrapText="1"/>
    </xf>
    <xf numFmtId="0" fontId="76" fillId="0" borderId="7"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10" fillId="3" borderId="1" xfId="9" quotePrefix="1" applyFont="1" applyFill="1" applyBorder="1" applyAlignment="1">
      <alignment horizontal="center" vertical="center" wrapText="1"/>
    </xf>
    <xf numFmtId="0" fontId="10" fillId="3" borderId="3" xfId="9" quotePrefix="1" applyFont="1" applyFill="1" applyBorder="1" applyAlignment="1">
      <alignment horizontal="center" vertical="center" wrapText="1"/>
    </xf>
    <xf numFmtId="0" fontId="6" fillId="0" borderId="0" xfId="9" applyFont="1" applyAlignment="1">
      <alignment horizontal="center"/>
    </xf>
    <xf numFmtId="0" fontId="10" fillId="0" borderId="0" xfId="9" applyFont="1" applyAlignment="1">
      <alignment horizontal="center"/>
    </xf>
    <xf numFmtId="0" fontId="88" fillId="0" borderId="0" xfId="9" applyFont="1" applyAlignment="1">
      <alignment horizontal="center"/>
    </xf>
    <xf numFmtId="0" fontId="88" fillId="0" borderId="0" xfId="9" applyFont="1" applyAlignment="1"/>
    <xf numFmtId="0" fontId="6" fillId="0" borderId="7" xfId="0" applyFont="1" applyBorder="1" applyAlignment="1">
      <alignment horizontal="center"/>
    </xf>
    <xf numFmtId="0" fontId="10" fillId="3" borderId="5" xfId="9" quotePrefix="1" applyFont="1" applyFill="1" applyBorder="1" applyAlignment="1">
      <alignment horizontal="center" vertical="center" wrapText="1"/>
    </xf>
    <xf numFmtId="0" fontId="10" fillId="3" borderId="9" xfId="9" quotePrefix="1" applyFont="1" applyFill="1" applyBorder="1" applyAlignment="1">
      <alignment horizontal="center" vertical="center" wrapText="1"/>
    </xf>
    <xf numFmtId="0" fontId="10" fillId="3" borderId="6" xfId="9" quotePrefix="1" applyFont="1" applyFill="1" applyBorder="1" applyAlignment="1">
      <alignment horizontal="center" vertical="center" wrapText="1"/>
    </xf>
    <xf numFmtId="0" fontId="10" fillId="0" borderId="10"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2" xfId="9" applyFont="1" applyBorder="1" applyAlignment="1">
      <alignment horizontal="center" vertical="center"/>
    </xf>
    <xf numFmtId="0" fontId="10" fillId="0" borderId="5" xfId="9" applyFont="1" applyBorder="1" applyAlignment="1">
      <alignment horizontal="center" vertical="center"/>
    </xf>
    <xf numFmtId="0" fontId="10" fillId="0" borderId="9" xfId="9" applyFont="1" applyBorder="1" applyAlignment="1">
      <alignment horizontal="center" vertical="center"/>
    </xf>
    <xf numFmtId="0" fontId="10" fillId="0" borderId="6" xfId="9" applyFont="1" applyBorder="1" applyAlignment="1">
      <alignment horizontal="center" vertical="center"/>
    </xf>
    <xf numFmtId="0" fontId="36" fillId="0" borderId="0" xfId="3" applyFont="1" applyAlignment="1">
      <alignment horizontal="center"/>
    </xf>
    <xf numFmtId="0" fontId="37" fillId="0" borderId="0" xfId="3" applyFont="1" applyAlignment="1">
      <alignment horizontal="center"/>
    </xf>
    <xf numFmtId="0" fontId="36" fillId="0" borderId="0" xfId="3" applyFont="1" applyAlignment="1">
      <alignment horizontal="center" wrapText="1"/>
    </xf>
    <xf numFmtId="0" fontId="21" fillId="0" borderId="7" xfId="3" applyFont="1" applyBorder="1" applyAlignment="1">
      <alignment horizontal="right"/>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6"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 vertical="center"/>
    </xf>
    <xf numFmtId="0" fontId="20" fillId="3" borderId="0" xfId="0" applyFont="1" applyFill="1" applyAlignment="1">
      <alignment horizontal="center" vertical="center" wrapText="1"/>
    </xf>
    <xf numFmtId="0" fontId="0" fillId="3" borderId="0" xfId="0" applyFill="1" applyAlignment="1">
      <alignment horizontal="center" vertical="center"/>
    </xf>
    <xf numFmtId="0" fontId="6" fillId="0"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11" fillId="3" borderId="2" xfId="0" applyFont="1" applyFill="1" applyBorder="1" applyAlignment="1">
      <alignment horizontal="center" vertical="center"/>
    </xf>
    <xf numFmtId="0" fontId="0" fillId="3" borderId="12" xfId="0" applyFill="1" applyBorder="1" applyAlignment="1">
      <alignment horizontal="center" vertical="center"/>
    </xf>
    <xf numFmtId="0" fontId="0" fillId="3" borderId="8" xfId="0" applyFill="1" applyBorder="1" applyAlignment="1">
      <alignment horizontal="center" vertical="center"/>
    </xf>
    <xf numFmtId="0" fontId="11" fillId="3" borderId="5" xfId="0" applyFont="1" applyFill="1" applyBorder="1" applyAlignment="1">
      <alignment horizontal="center" vertical="center"/>
    </xf>
    <xf numFmtId="0" fontId="11" fillId="3" borderId="9" xfId="0" applyFont="1" applyFill="1" applyBorder="1" applyAlignment="1">
      <alignment horizontal="center" vertical="center"/>
    </xf>
    <xf numFmtId="0" fontId="63" fillId="3" borderId="0" xfId="0" applyFont="1" applyFill="1" applyBorder="1" applyAlignment="1">
      <alignment horizontal="lef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0" fillId="0" borderId="0" xfId="0" applyFont="1" applyAlignment="1">
      <alignment horizontal="center" wrapText="1"/>
    </xf>
    <xf numFmtId="0" fontId="6" fillId="0" borderId="0" xfId="0" applyFont="1" applyAlignment="1">
      <alignment horizontal="right"/>
    </xf>
    <xf numFmtId="0" fontId="20" fillId="0" borderId="0" xfId="0" applyFont="1" applyAlignment="1">
      <alignment vertical="top" wrapText="1"/>
    </xf>
    <xf numFmtId="0" fontId="10" fillId="3" borderId="0" xfId="0" applyFont="1" applyFill="1" applyAlignment="1">
      <alignment horizontal="right" vertical="top" wrapText="1"/>
    </xf>
    <xf numFmtId="0" fontId="9" fillId="3" borderId="0" xfId="0" applyFont="1" applyFill="1" applyAlignment="1">
      <alignment horizontal="center" vertical="top" wrapText="1"/>
    </xf>
    <xf numFmtId="0" fontId="50" fillId="3" borderId="5" xfId="0" applyFont="1" applyFill="1" applyBorder="1" applyAlignment="1">
      <alignment horizontal="center" vertical="top" wrapText="1"/>
    </xf>
    <xf numFmtId="0" fontId="50" fillId="3" borderId="9" xfId="0" applyFont="1" applyFill="1" applyBorder="1" applyAlignment="1">
      <alignment horizontal="center" vertical="top" wrapText="1"/>
    </xf>
    <xf numFmtId="0" fontId="50" fillId="3" borderId="6" xfId="0" applyFont="1" applyFill="1" applyBorder="1" applyAlignment="1">
      <alignment horizontal="center" vertical="top" wrapText="1"/>
    </xf>
    <xf numFmtId="0" fontId="40" fillId="0" borderId="0" xfId="0" applyFont="1" applyBorder="1" applyAlignment="1">
      <alignment horizontal="center"/>
    </xf>
    <xf numFmtId="0" fontId="39" fillId="0" borderId="2" xfId="0" applyFont="1" applyBorder="1" applyAlignment="1">
      <alignment horizontal="center" vertical="top" wrapText="1"/>
    </xf>
    <xf numFmtId="0" fontId="50" fillId="0" borderId="2" xfId="0" applyFont="1" applyBorder="1" applyAlignment="1">
      <alignment horizontal="center" vertical="top" wrapText="1"/>
    </xf>
    <xf numFmtId="0" fontId="37" fillId="0" borderId="0" xfId="0" applyFont="1" applyBorder="1" applyAlignment="1">
      <alignment horizontal="center"/>
    </xf>
    <xf numFmtId="0" fontId="36" fillId="0" borderId="0" xfId="0" applyFont="1" applyBorder="1" applyAlignment="1">
      <alignment horizontal="center"/>
    </xf>
    <xf numFmtId="0" fontId="39" fillId="0" borderId="1" xfId="0" applyFont="1" applyBorder="1" applyAlignment="1">
      <alignment horizontal="center" vertical="top" wrapText="1"/>
    </xf>
    <xf numFmtId="0" fontId="39" fillId="0" borderId="3" xfId="0" applyFont="1" applyBorder="1" applyAlignment="1">
      <alignment horizontal="center" vertical="top" wrapText="1"/>
    </xf>
    <xf numFmtId="0" fontId="6" fillId="3" borderId="0" xfId="0" applyFont="1" applyFill="1" applyAlignment="1">
      <alignment vertical="center" wrapText="1"/>
    </xf>
    <xf numFmtId="0" fontId="10" fillId="0" borderId="7" xfId="0" applyFont="1" applyBorder="1" applyAlignment="1">
      <alignment horizontal="left" vertical="center"/>
    </xf>
    <xf numFmtId="0" fontId="50" fillId="0" borderId="0" xfId="0" applyFont="1" applyBorder="1" applyAlignment="1">
      <alignment horizontal="center" vertical="top" wrapText="1"/>
    </xf>
    <xf numFmtId="0" fontId="9" fillId="0" borderId="0" xfId="3" applyFont="1" applyAlignment="1">
      <alignment horizontal="center"/>
    </xf>
    <xf numFmtId="0" fontId="39" fillId="0" borderId="0" xfId="0" applyFont="1" applyBorder="1" applyAlignment="1">
      <alignment horizontal="center" vertical="top" wrapText="1"/>
    </xf>
    <xf numFmtId="0" fontId="6" fillId="0" borderId="2" xfId="3" applyFont="1" applyFill="1" applyBorder="1" applyAlignment="1">
      <alignment horizontal="center" vertical="center" wrapText="1"/>
    </xf>
    <xf numFmtId="0" fontId="10" fillId="0" borderId="0" xfId="3" applyFont="1" applyAlignment="1">
      <alignment horizontal="center"/>
    </xf>
    <xf numFmtId="0" fontId="6" fillId="0" borderId="2" xfId="3" applyFont="1" applyBorder="1" applyAlignment="1">
      <alignment horizontal="center" vertical="top" wrapText="1"/>
    </xf>
    <xf numFmtId="0" fontId="0" fillId="0" borderId="2" xfId="0" applyBorder="1" applyAlignment="1">
      <alignment horizontal="center" vertical="top" wrapText="1"/>
    </xf>
    <xf numFmtId="0" fontId="11" fillId="0" borderId="0" xfId="3" applyAlignment="1">
      <alignment horizontal="center"/>
    </xf>
    <xf numFmtId="0" fontId="12" fillId="0" borderId="0" xfId="3" applyFont="1" applyAlignment="1">
      <alignment horizontal="center"/>
    </xf>
    <xf numFmtId="0" fontId="6" fillId="0" borderId="5" xfId="3" applyFont="1" applyBorder="1" applyAlignment="1">
      <alignment horizontal="center" vertical="top"/>
    </xf>
    <xf numFmtId="0" fontId="6" fillId="0" borderId="9" xfId="3" applyFont="1" applyBorder="1" applyAlignment="1">
      <alignment horizontal="center" vertical="top"/>
    </xf>
    <xf numFmtId="0" fontId="11" fillId="0" borderId="0" xfId="3" applyAlignment="1">
      <alignment horizontal="center" vertical="center"/>
    </xf>
    <xf numFmtId="0" fontId="0" fillId="0" borderId="0" xfId="0" applyAlignment="1">
      <alignment horizontal="center" vertical="center"/>
    </xf>
    <xf numFmtId="0" fontId="6" fillId="0" borderId="7" xfId="0" applyFont="1" applyBorder="1" applyAlignment="1">
      <alignment horizontal="center" vertical="center"/>
    </xf>
    <xf numFmtId="0" fontId="7" fillId="0" borderId="0" xfId="0" applyFont="1" applyAlignment="1">
      <alignment horizontal="center" vertical="center"/>
    </xf>
    <xf numFmtId="0" fontId="10" fillId="0" borderId="0" xfId="3" applyFont="1" applyAlignment="1">
      <alignment horizontal="center" vertical="center"/>
    </xf>
    <xf numFmtId="0" fontId="9" fillId="0" borderId="0" xfId="3" applyFont="1" applyAlignment="1">
      <alignment horizontal="center" vertical="center"/>
    </xf>
    <xf numFmtId="0" fontId="6" fillId="0" borderId="1"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10" fillId="0" borderId="5"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16" xfId="3" applyFont="1" applyFill="1" applyBorder="1" applyAlignment="1">
      <alignment horizontal="center" vertical="center"/>
    </xf>
    <xf numFmtId="0" fontId="8" fillId="0" borderId="0" xfId="3" applyFont="1" applyAlignment="1">
      <alignment horizontal="center" vertical="center"/>
    </xf>
    <xf numFmtId="0" fontId="19" fillId="3" borderId="0" xfId="0" applyFont="1" applyFill="1" applyAlignment="1">
      <alignment horizontal="left" vertical="center" wrapText="1"/>
    </xf>
    <xf numFmtId="0" fontId="19" fillId="3" borderId="0" xfId="0" applyFont="1" applyFill="1" applyAlignment="1">
      <alignment horizontal="center" vertical="center" wrapText="1"/>
    </xf>
    <xf numFmtId="0" fontId="17" fillId="0" borderId="0" xfId="0" applyFont="1" applyAlignment="1">
      <alignment horizontal="center" vertical="center"/>
    </xf>
    <xf numFmtId="0" fontId="19" fillId="0" borderId="9" xfId="3" applyFont="1" applyBorder="1" applyAlignment="1">
      <alignment horizontal="center" vertical="center" wrapText="1"/>
    </xf>
    <xf numFmtId="0" fontId="19" fillId="0" borderId="6" xfId="3" applyFont="1" applyBorder="1" applyAlignment="1">
      <alignment horizontal="center" vertical="center" wrapText="1"/>
    </xf>
    <xf numFmtId="0" fontId="114" fillId="0" borderId="0" xfId="0" applyFont="1" applyAlignment="1">
      <alignment horizontal="center" vertical="center"/>
    </xf>
    <xf numFmtId="0" fontId="19" fillId="0" borderId="0" xfId="3" applyFont="1" applyAlignment="1">
      <alignment horizontal="center" vertical="center"/>
    </xf>
    <xf numFmtId="0" fontId="20" fillId="0" borderId="0" xfId="3" applyFont="1" applyAlignment="1">
      <alignment horizontal="center" vertical="center"/>
    </xf>
    <xf numFmtId="0" fontId="19" fillId="0" borderId="7" xfId="0" applyFont="1" applyBorder="1" applyAlignment="1">
      <alignment horizontal="center" vertical="center"/>
    </xf>
    <xf numFmtId="0" fontId="19" fillId="0" borderId="2" xfId="3" applyFont="1" applyBorder="1" applyAlignment="1">
      <alignment horizontal="center" vertical="center" wrapText="1"/>
    </xf>
    <xf numFmtId="0" fontId="19" fillId="0" borderId="2" xfId="0" applyFont="1" applyBorder="1" applyAlignment="1">
      <alignment horizontal="center" vertical="top" wrapText="1"/>
    </xf>
    <xf numFmtId="0" fontId="19" fillId="0" borderId="5" xfId="3"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center" vertical="center"/>
    </xf>
    <xf numFmtId="0" fontId="39" fillId="0" borderId="0" xfId="0" applyFont="1" applyAlignment="1">
      <alignment horizontal="center" vertical="center"/>
    </xf>
    <xf numFmtId="0" fontId="21" fillId="0" borderId="7" xfId="0" applyFont="1" applyBorder="1" applyAlignment="1">
      <alignment horizontal="center" vertical="center"/>
    </xf>
    <xf numFmtId="0" fontId="39"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78" fillId="0" borderId="2" xfId="0" applyFont="1" applyFill="1" applyBorder="1" applyAlignment="1">
      <alignment horizontal="center" vertical="top" wrapText="1"/>
    </xf>
    <xf numFmtId="0" fontId="6" fillId="0" borderId="0" xfId="1" applyFont="1" applyAlignment="1">
      <alignment horizontal="center"/>
    </xf>
    <xf numFmtId="0" fontId="19" fillId="0" borderId="0" xfId="1" applyFont="1" applyAlignment="1">
      <alignment horizontal="center"/>
    </xf>
    <xf numFmtId="0" fontId="39" fillId="0" borderId="10" xfId="0" applyFont="1" applyFill="1" applyBorder="1" applyAlignment="1">
      <alignment horizontal="center" vertical="top" wrapText="1"/>
    </xf>
    <xf numFmtId="0" fontId="6" fillId="0" borderId="1" xfId="1" quotePrefix="1" applyFont="1" applyFill="1" applyBorder="1" applyAlignment="1">
      <alignment horizontal="center" vertical="center" wrapText="1"/>
    </xf>
    <xf numFmtId="0" fontId="6" fillId="0" borderId="3" xfId="1" quotePrefix="1" applyFont="1" applyFill="1" applyBorder="1" applyAlignment="1">
      <alignment horizontal="center" vertical="center" wrapText="1"/>
    </xf>
    <xf numFmtId="0" fontId="6" fillId="0" borderId="2" xfId="1" quotePrefix="1" applyFont="1" applyFill="1" applyBorder="1" applyAlignment="1">
      <alignment horizontal="center" vertical="center" wrapText="1"/>
    </xf>
    <xf numFmtId="0" fontId="21" fillId="0" borderId="0" xfId="1" applyFont="1" applyAlignment="1">
      <alignment horizontal="right"/>
    </xf>
    <xf numFmtId="0" fontId="39" fillId="0" borderId="10" xfId="0" applyFont="1" applyBorder="1" applyAlignment="1">
      <alignment horizontal="center" vertical="top" wrapText="1"/>
    </xf>
    <xf numFmtId="0" fontId="6" fillId="3" borderId="1" xfId="1" quotePrefix="1" applyFont="1" applyFill="1" applyBorder="1" applyAlignment="1">
      <alignment horizontal="center" vertical="center" wrapText="1"/>
    </xf>
    <xf numFmtId="0" fontId="6" fillId="3" borderId="3" xfId="1" quotePrefix="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36" fillId="0" borderId="0" xfId="0" applyFont="1" applyAlignment="1">
      <alignment horizontal="right"/>
    </xf>
    <xf numFmtId="0" fontId="61" fillId="0" borderId="0" xfId="0" applyFont="1" applyFill="1" applyBorder="1" applyAlignment="1">
      <alignment horizontal="left" vertical="center" wrapText="1"/>
    </xf>
    <xf numFmtId="0" fontId="54" fillId="0" borderId="2" xfId="0" applyFont="1" applyBorder="1" applyAlignment="1">
      <alignment horizontal="center" vertical="top" wrapText="1"/>
    </xf>
    <xf numFmtId="0" fontId="53" fillId="0" borderId="0" xfId="0" applyFont="1" applyBorder="1" applyAlignment="1">
      <alignment horizontal="center" vertical="top"/>
    </xf>
    <xf numFmtId="0" fontId="54" fillId="0" borderId="1" xfId="0" applyFont="1" applyBorder="1" applyAlignment="1">
      <alignment horizontal="center" vertical="top" wrapText="1"/>
    </xf>
    <xf numFmtId="0" fontId="54" fillId="0" borderId="10" xfId="0" applyFont="1" applyBorder="1" applyAlignment="1">
      <alignment horizontal="center" vertical="top" wrapText="1"/>
    </xf>
    <xf numFmtId="0" fontId="54" fillId="0" borderId="3" xfId="0" applyFont="1" applyBorder="1" applyAlignment="1">
      <alignment horizontal="center" vertical="top" wrapText="1"/>
    </xf>
    <xf numFmtId="0" fontId="54" fillId="0" borderId="12" xfId="0" applyFont="1" applyBorder="1" applyAlignment="1">
      <alignment horizontal="center" vertical="top" wrapText="1"/>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1" xfId="0" applyFont="1" applyBorder="1" applyAlignment="1">
      <alignment horizontal="center" vertical="top" wrapText="1"/>
    </xf>
    <xf numFmtId="0" fontId="54" fillId="0" borderId="0" xfId="0" applyFont="1" applyBorder="1" applyAlignment="1">
      <alignment horizontal="center" vertical="top" wrapText="1"/>
    </xf>
    <xf numFmtId="0" fontId="54" fillId="0" borderId="17" xfId="0" applyFont="1" applyBorder="1" applyAlignment="1">
      <alignment horizontal="center" vertical="top"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6" fillId="0" borderId="0" xfId="4" applyFont="1" applyAlignment="1">
      <alignment horizontal="left"/>
    </xf>
    <xf numFmtId="0" fontId="80" fillId="0" borderId="0" xfId="0" applyFont="1" applyAlignment="1">
      <alignment horizontal="center" vertical="center" wrapText="1"/>
    </xf>
    <xf numFmtId="0" fontId="16" fillId="0" borderId="0" xfId="0" applyFont="1" applyAlignment="1">
      <alignment horizontal="center" vertical="top" wrapText="1"/>
    </xf>
    <xf numFmtId="0" fontId="15" fillId="0" borderId="0" xfId="0" applyFont="1" applyAlignment="1">
      <alignment horizontal="center" vertical="top" wrapText="1"/>
    </xf>
    <xf numFmtId="0" fontId="9" fillId="0" borderId="0" xfId="0" applyFont="1" applyAlignment="1">
      <alignment horizontal="center" vertical="top" wrapText="1"/>
    </xf>
    <xf numFmtId="0" fontId="19" fillId="0" borderId="0" xfId="0" applyFont="1" applyAlignment="1">
      <alignment horizontal="right" vertical="top" wrapText="1"/>
    </xf>
    <xf numFmtId="0" fontId="19" fillId="0" borderId="1" xfId="0" applyFont="1" applyBorder="1" applyAlignment="1">
      <alignment horizontal="center" vertical="top" wrapText="1"/>
    </xf>
    <xf numFmtId="0" fontId="19" fillId="0" borderId="10" xfId="0" applyFont="1" applyBorder="1" applyAlignment="1">
      <alignment horizontal="center" vertical="top" wrapText="1"/>
    </xf>
    <xf numFmtId="0" fontId="19" fillId="0" borderId="3" xfId="0" applyFont="1" applyBorder="1" applyAlignment="1">
      <alignment horizontal="center" vertical="top" wrapText="1"/>
    </xf>
    <xf numFmtId="0" fontId="6" fillId="3" borderId="0" xfId="3" applyFont="1" applyFill="1" applyAlignment="1">
      <alignment horizontal="right"/>
    </xf>
    <xf numFmtId="0" fontId="11" fillId="4" borderId="0" xfId="3" applyFont="1" applyFill="1" applyAlignment="1">
      <alignment horizontal="center"/>
    </xf>
    <xf numFmtId="0" fontId="11" fillId="3" borderId="0" xfId="3" applyFont="1" applyFill="1" applyAlignment="1">
      <alignment horizontal="center"/>
    </xf>
    <xf numFmtId="0" fontId="7" fillId="3" borderId="0" xfId="3" applyFont="1" applyFill="1" applyAlignment="1">
      <alignment horizontal="right"/>
    </xf>
    <xf numFmtId="0" fontId="10" fillId="3" borderId="0" xfId="3" applyFont="1" applyFill="1" applyAlignment="1">
      <alignment horizontal="center"/>
    </xf>
    <xf numFmtId="0" fontId="8" fillId="3" borderId="0" xfId="3" applyFont="1" applyFill="1" applyAlignment="1">
      <alignment horizontal="center"/>
    </xf>
    <xf numFmtId="0" fontId="20" fillId="3" borderId="0" xfId="3" applyFont="1" applyFill="1" applyAlignment="1">
      <alignment horizontal="center" wrapText="1"/>
    </xf>
    <xf numFmtId="0" fontId="6" fillId="3" borderId="0" xfId="3" applyFont="1" applyFill="1" applyBorder="1" applyAlignment="1">
      <alignment horizontal="right"/>
    </xf>
    <xf numFmtId="0" fontId="6" fillId="3" borderId="2" xfId="3" applyFont="1" applyFill="1" applyBorder="1" applyAlignment="1">
      <alignment horizontal="center" vertical="top" wrapText="1"/>
    </xf>
    <xf numFmtId="0" fontId="6" fillId="3" borderId="5" xfId="3" applyFont="1" applyFill="1" applyBorder="1" applyAlignment="1">
      <alignment horizontal="center" vertical="top" wrapText="1"/>
    </xf>
    <xf numFmtId="0" fontId="6" fillId="3" borderId="9" xfId="3" applyFont="1" applyFill="1" applyBorder="1" applyAlignment="1">
      <alignment horizontal="center" vertical="top" wrapText="1"/>
    </xf>
    <xf numFmtId="0" fontId="6" fillId="3" borderId="6" xfId="3" applyFont="1" applyFill="1" applyBorder="1" applyAlignment="1">
      <alignment horizontal="center" vertical="top" wrapText="1"/>
    </xf>
    <xf numFmtId="0" fontId="6" fillId="3" borderId="12" xfId="3" applyFont="1" applyFill="1" applyBorder="1" applyAlignment="1">
      <alignment horizontal="center" vertical="top" wrapText="1"/>
    </xf>
    <xf numFmtId="0" fontId="6" fillId="3" borderId="8" xfId="3" applyFont="1" applyFill="1" applyBorder="1" applyAlignment="1">
      <alignment horizontal="center" vertical="top" wrapText="1"/>
    </xf>
    <xf numFmtId="0" fontId="6" fillId="3" borderId="2" xfId="3" applyFont="1" applyFill="1" applyBorder="1" applyAlignment="1">
      <alignment horizontal="center" wrapText="1"/>
    </xf>
    <xf numFmtId="0" fontId="6" fillId="3" borderId="1" xfId="3" applyFont="1" applyFill="1" applyBorder="1" applyAlignment="1">
      <alignment horizontal="center" vertical="top" wrapText="1"/>
    </xf>
    <xf numFmtId="0" fontId="6" fillId="3" borderId="3" xfId="3" applyFont="1" applyFill="1" applyBorder="1" applyAlignment="1">
      <alignment horizontal="center" vertical="top" wrapText="1"/>
    </xf>
    <xf numFmtId="0" fontId="12" fillId="3" borderId="0" xfId="3" applyFont="1" applyFill="1" applyAlignment="1">
      <alignment horizontal="center" wrapText="1"/>
    </xf>
    <xf numFmtId="0" fontId="48" fillId="0" borderId="0" xfId="7" applyFont="1" applyAlignment="1">
      <alignment horizontal="center"/>
    </xf>
    <xf numFmtId="0" fontId="6" fillId="0" borderId="0" xfId="3" applyFont="1" applyAlignment="1">
      <alignment horizontal="left"/>
    </xf>
    <xf numFmtId="0" fontId="26" fillId="0" borderId="2" xfId="7" applyFont="1" applyBorder="1" applyAlignment="1">
      <alignment horizontal="center" vertical="top" wrapText="1"/>
    </xf>
    <xf numFmtId="0" fontId="26" fillId="0" borderId="5" xfId="7" applyFont="1" applyBorder="1" applyAlignment="1">
      <alignment horizontal="center" vertical="top" wrapText="1"/>
    </xf>
    <xf numFmtId="0" fontId="26" fillId="0" borderId="9" xfId="7" applyFont="1" applyBorder="1" applyAlignment="1">
      <alignment horizontal="center" vertical="top" wrapText="1"/>
    </xf>
    <xf numFmtId="0" fontId="26" fillId="0" borderId="6" xfId="7" applyFont="1" applyBorder="1" applyAlignment="1">
      <alignment horizontal="center" vertical="top" wrapText="1"/>
    </xf>
    <xf numFmtId="0" fontId="26" fillId="0" borderId="14" xfId="7" applyFont="1" applyBorder="1" applyAlignment="1">
      <alignment horizontal="center" vertical="top" wrapText="1"/>
    </xf>
    <xf numFmtId="0" fontId="6" fillId="0" borderId="0" xfId="3" applyFont="1" applyAlignment="1">
      <alignment horizontal="left" vertical="top" wrapText="1"/>
    </xf>
    <xf numFmtId="0" fontId="7" fillId="0" borderId="0" xfId="3" applyFont="1" applyAlignment="1">
      <alignment horizontal="right"/>
    </xf>
    <xf numFmtId="0" fontId="33" fillId="0" borderId="0" xfId="7" applyFont="1" applyAlignment="1">
      <alignment horizontal="center"/>
    </xf>
    <xf numFmtId="0" fontId="22" fillId="0" borderId="2" xfId="7" applyFont="1" applyBorder="1" applyAlignment="1">
      <alignment horizontal="center" vertical="top" wrapText="1"/>
    </xf>
    <xf numFmtId="0" fontId="26" fillId="0" borderId="2" xfId="7" applyFont="1" applyBorder="1" applyAlignment="1">
      <alignment horizontal="center" vertical="center" wrapText="1"/>
    </xf>
    <xf numFmtId="0" fontId="26" fillId="0" borderId="1" xfId="7" applyFont="1" applyBorder="1" applyAlignment="1">
      <alignment horizontal="center" vertical="center" wrapText="1"/>
    </xf>
    <xf numFmtId="0" fontId="6" fillId="0" borderId="0" xfId="3" applyFont="1" applyAlignment="1">
      <alignment horizontal="right"/>
    </xf>
    <xf numFmtId="0" fontId="6" fillId="0" borderId="0" xfId="3" applyFont="1" applyAlignment="1">
      <alignment horizontal="center" vertical="top" wrapText="1"/>
    </xf>
    <xf numFmtId="0" fontId="10" fillId="0" borderId="2" xfId="3" applyFont="1" applyFill="1" applyBorder="1" applyAlignment="1">
      <alignment horizontal="center" vertical="top" wrapText="1"/>
    </xf>
    <xf numFmtId="0" fontId="25" fillId="0" borderId="2" xfId="7" applyFont="1" applyFill="1" applyBorder="1" applyAlignment="1">
      <alignment horizontal="center" vertical="top" wrapText="1"/>
    </xf>
    <xf numFmtId="0" fontId="25" fillId="0" borderId="1" xfId="7" applyFont="1" applyFill="1" applyBorder="1" applyAlignment="1">
      <alignment horizontal="center" vertical="top" wrapText="1"/>
    </xf>
    <xf numFmtId="0" fontId="25" fillId="0" borderId="3" xfId="7" applyFont="1" applyFill="1" applyBorder="1" applyAlignment="1">
      <alignment horizontal="center" vertical="top" wrapText="1"/>
    </xf>
    <xf numFmtId="0" fontId="6" fillId="0" borderId="0" xfId="3" applyFont="1" applyFill="1" applyAlignment="1">
      <alignment horizontal="center" vertical="top" wrapText="1"/>
    </xf>
    <xf numFmtId="0" fontId="57" fillId="0" borderId="5" xfId="7" applyFont="1" applyFill="1" applyBorder="1" applyAlignment="1">
      <alignment horizontal="center" vertical="center"/>
    </xf>
    <xf numFmtId="0" fontId="57" fillId="0" borderId="6" xfId="7" applyFont="1" applyFill="1" applyBorder="1" applyAlignment="1">
      <alignment horizontal="center" vertical="center"/>
    </xf>
    <xf numFmtId="0" fontId="24" fillId="0" borderId="1" xfId="1" applyFont="1" applyFill="1" applyBorder="1" applyAlignment="1">
      <alignment horizontal="center" vertical="top" wrapText="1"/>
    </xf>
    <xf numFmtId="0" fontId="24" fillId="0" borderId="3" xfId="1" applyFont="1" applyFill="1" applyBorder="1" applyAlignment="1">
      <alignment horizontal="center" vertical="top" wrapText="1"/>
    </xf>
    <xf numFmtId="0" fontId="24" fillId="0" borderId="5" xfId="1" applyFont="1" applyFill="1" applyBorder="1" applyAlignment="1">
      <alignment horizontal="center" vertical="top" wrapText="1"/>
    </xf>
    <xf numFmtId="0" fontId="24" fillId="0" borderId="9" xfId="1" applyFont="1" applyFill="1" applyBorder="1" applyAlignment="1">
      <alignment horizontal="center" vertical="top" wrapText="1"/>
    </xf>
    <xf numFmtId="0" fontId="24" fillId="0" borderId="6" xfId="1" applyFont="1" applyFill="1" applyBorder="1" applyAlignment="1">
      <alignment horizontal="center" vertical="top" wrapText="1"/>
    </xf>
    <xf numFmtId="0" fontId="7" fillId="0" borderId="0" xfId="3" applyFont="1" applyAlignment="1">
      <alignment horizontal="center"/>
    </xf>
    <xf numFmtId="0" fontId="26" fillId="0" borderId="2" xfId="1" applyFont="1" applyBorder="1" applyAlignment="1">
      <alignment horizontal="center" vertical="top" wrapText="1"/>
    </xf>
    <xf numFmtId="0" fontId="26" fillId="0" borderId="5" xfId="1" applyFont="1" applyFill="1" applyBorder="1" applyAlignment="1">
      <alignment horizontal="center" vertical="top" wrapText="1"/>
    </xf>
    <xf numFmtId="0" fontId="26" fillId="0" borderId="9" xfId="1" applyFont="1" applyFill="1" applyBorder="1" applyAlignment="1">
      <alignment horizontal="center" vertical="top" wrapText="1"/>
    </xf>
    <xf numFmtId="0" fontId="22" fillId="0" borderId="5" xfId="1" applyFont="1" applyFill="1" applyBorder="1" applyAlignment="1">
      <alignment horizontal="center" vertical="top" wrapText="1"/>
    </xf>
    <xf numFmtId="0" fontId="22" fillId="0" borderId="9" xfId="1" applyFont="1" applyFill="1" applyBorder="1" applyAlignment="1">
      <alignment horizontal="center" vertical="top" wrapText="1"/>
    </xf>
    <xf numFmtId="0" fontId="6" fillId="0" borderId="2" xfId="3" applyFont="1" applyFill="1" applyBorder="1" applyAlignment="1">
      <alignment horizontal="center" vertical="top" wrapText="1"/>
    </xf>
    <xf numFmtId="0" fontId="26" fillId="0" borderId="2" xfId="1" applyFont="1" applyFill="1" applyBorder="1" applyAlignment="1">
      <alignment horizontal="center" vertical="top" wrapText="1"/>
    </xf>
    <xf numFmtId="0" fontId="24" fillId="0" borderId="5" xfId="1" applyFont="1" applyFill="1" applyBorder="1" applyAlignment="1">
      <alignment horizontal="center" vertical="center"/>
    </xf>
    <xf numFmtId="0" fontId="24" fillId="0" borderId="6" xfId="1" applyFont="1" applyFill="1" applyBorder="1" applyAlignment="1">
      <alignment horizontal="center" vertical="center"/>
    </xf>
    <xf numFmtId="0" fontId="26" fillId="0" borderId="1" xfId="1" applyFont="1" applyFill="1" applyBorder="1" applyAlignment="1">
      <alignment horizontal="center" vertical="top" wrapText="1"/>
    </xf>
    <xf numFmtId="0" fontId="26" fillId="0" borderId="10" xfId="1" applyFont="1" applyFill="1" applyBorder="1" applyAlignment="1">
      <alignment horizontal="center" vertical="top" wrapText="1"/>
    </xf>
    <xf numFmtId="0" fontId="26" fillId="0" borderId="3" xfId="1" applyFont="1" applyFill="1" applyBorder="1" applyAlignment="1">
      <alignment horizontal="center" vertical="top" wrapText="1"/>
    </xf>
    <xf numFmtId="0" fontId="27" fillId="0" borderId="0" xfId="1" applyFont="1" applyAlignment="1">
      <alignment horizontal="center"/>
    </xf>
    <xf numFmtId="0" fontId="6" fillId="0" borderId="7" xfId="3" applyFont="1" applyBorder="1" applyAlignment="1">
      <alignment horizontal="left"/>
    </xf>
    <xf numFmtId="0" fontId="119" fillId="4" borderId="37" xfId="3" applyFont="1" applyFill="1" applyBorder="1" applyAlignment="1">
      <alignment horizontal="center" vertical="center" wrapText="1"/>
    </xf>
    <xf numFmtId="0" fontId="119" fillId="4" borderId="41" xfId="3" applyFont="1" applyFill="1" applyBorder="1" applyAlignment="1">
      <alignment horizontal="center" vertical="center" wrapText="1"/>
    </xf>
    <xf numFmtId="0" fontId="26" fillId="0" borderId="1" xfId="1" applyFont="1" applyBorder="1" applyAlignment="1">
      <alignment horizontal="center" vertical="top" wrapText="1"/>
    </xf>
    <xf numFmtId="0" fontId="26" fillId="0" borderId="10" xfId="1" applyFont="1" applyBorder="1" applyAlignment="1">
      <alignment horizontal="center" vertical="top" wrapText="1"/>
    </xf>
    <xf numFmtId="0" fontId="26" fillId="0" borderId="3" xfId="1" applyFont="1" applyBorder="1" applyAlignment="1">
      <alignment horizontal="center" vertical="top" wrapText="1"/>
    </xf>
    <xf numFmtId="0" fontId="26" fillId="0" borderId="5" xfId="1" applyFont="1" applyBorder="1" applyAlignment="1">
      <alignment horizontal="center" vertical="top" wrapText="1"/>
    </xf>
    <xf numFmtId="0" fontId="26" fillId="0" borderId="6" xfId="1" applyFont="1" applyBorder="1" applyAlignment="1">
      <alignment horizontal="center" vertical="top" wrapText="1"/>
    </xf>
    <xf numFmtId="0" fontId="24" fillId="0" borderId="5" xfId="1" applyFont="1" applyBorder="1" applyAlignment="1">
      <alignment horizontal="center" wrapText="1"/>
    </xf>
    <xf numFmtId="0" fontId="24" fillId="0" borderId="9" xfId="1" applyFont="1" applyBorder="1" applyAlignment="1">
      <alignment horizontal="center" wrapText="1"/>
    </xf>
    <xf numFmtId="0" fontId="24" fillId="0" borderId="6" xfId="1" applyFont="1" applyBorder="1" applyAlignment="1">
      <alignment horizontal="center" wrapText="1"/>
    </xf>
    <xf numFmtId="0" fontId="16" fillId="0" borderId="13" xfId="3" applyFont="1" applyFill="1" applyBorder="1" applyAlignment="1">
      <alignment horizontal="justify" vertical="top" wrapText="1"/>
    </xf>
    <xf numFmtId="0" fontId="24" fillId="0" borderId="1" xfId="1" applyFont="1" applyBorder="1" applyAlignment="1">
      <alignment horizontal="center" vertical="top"/>
    </xf>
    <xf numFmtId="0" fontId="24" fillId="0" borderId="10" xfId="1" applyFont="1" applyBorder="1" applyAlignment="1">
      <alignment horizontal="center" vertical="top"/>
    </xf>
    <xf numFmtId="0" fontId="24" fillId="0" borderId="3" xfId="1" applyFont="1" applyBorder="1" applyAlignment="1">
      <alignment horizontal="center" vertical="top"/>
    </xf>
    <xf numFmtId="0" fontId="10" fillId="0" borderId="0" xfId="4" applyFont="1" applyFill="1" applyAlignment="1">
      <alignment horizontal="center" vertical="center" wrapText="1"/>
    </xf>
    <xf numFmtId="0" fontId="10" fillId="0" borderId="0" xfId="4" applyFont="1" applyAlignment="1">
      <alignment horizontal="center" vertical="center" wrapText="1"/>
    </xf>
    <xf numFmtId="0" fontId="6" fillId="0" borderId="0" xfId="4" applyFont="1" applyAlignment="1">
      <alignment horizontal="center" vertical="center"/>
    </xf>
    <xf numFmtId="0" fontId="19" fillId="0" borderId="5" xfId="4" applyFont="1" applyFill="1" applyBorder="1" applyAlignment="1">
      <alignment horizontal="center" vertical="center" wrapText="1"/>
    </xf>
    <xf numFmtId="0" fontId="19" fillId="0" borderId="6" xfId="4" applyFont="1" applyFill="1" applyBorder="1" applyAlignment="1">
      <alignment horizontal="center" vertical="center" wrapText="1"/>
    </xf>
    <xf numFmtId="0" fontId="19" fillId="0" borderId="2" xfId="4" applyFont="1" applyFill="1" applyBorder="1" applyAlignment="1">
      <alignment horizontal="center" vertical="center" wrapText="1"/>
    </xf>
    <xf numFmtId="0" fontId="19" fillId="0" borderId="5" xfId="4" applyFont="1" applyFill="1" applyBorder="1" applyAlignment="1">
      <alignment horizontal="center" vertical="center"/>
    </xf>
    <xf numFmtId="0" fontId="19" fillId="0" borderId="6" xfId="4" applyFont="1" applyFill="1" applyBorder="1" applyAlignment="1">
      <alignment horizontal="center" vertical="center"/>
    </xf>
    <xf numFmtId="0" fontId="6" fillId="0" borderId="0" xfId="3" applyFont="1" applyFill="1" applyAlignment="1">
      <alignment horizontal="center"/>
    </xf>
    <xf numFmtId="0" fontId="8" fillId="0" borderId="0" xfId="4" applyFont="1" applyAlignment="1">
      <alignment horizontal="center" vertical="center"/>
    </xf>
    <xf numFmtId="0" fontId="9" fillId="0" borderId="0" xfId="4" applyFont="1" applyAlignment="1">
      <alignment horizontal="center" vertical="center"/>
    </xf>
    <xf numFmtId="0" fontId="21" fillId="0" borderId="7" xfId="4" applyFont="1" applyBorder="1" applyAlignment="1">
      <alignment horizontal="center" vertical="center"/>
    </xf>
    <xf numFmtId="0" fontId="21" fillId="0" borderId="1"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1" xfId="4" applyFont="1" applyBorder="1" applyAlignment="1">
      <alignment horizontal="left" vertical="center" wrapText="1"/>
    </xf>
    <xf numFmtId="0" fontId="21" fillId="0" borderId="3" xfId="4" applyFont="1" applyBorder="1" applyAlignment="1">
      <alignment horizontal="left" vertical="center" wrapText="1"/>
    </xf>
    <xf numFmtId="0" fontId="21" fillId="0" borderId="5" xfId="4" applyFont="1" applyBorder="1" applyAlignment="1">
      <alignment horizontal="center" vertical="center"/>
    </xf>
    <xf numFmtId="0" fontId="21" fillId="0" borderId="9" xfId="4" applyFont="1" applyBorder="1" applyAlignment="1">
      <alignment horizontal="center" vertical="center"/>
    </xf>
    <xf numFmtId="0" fontId="21" fillId="0" borderId="12" xfId="4" applyFont="1" applyBorder="1" applyAlignment="1">
      <alignment horizontal="center" vertical="center" wrapText="1"/>
    </xf>
    <xf numFmtId="0" fontId="21" fillId="0" borderId="13"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8"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15" xfId="4" applyFont="1" applyBorder="1" applyAlignment="1">
      <alignment horizontal="center" vertical="center" wrapText="1"/>
    </xf>
    <xf numFmtId="0" fontId="21" fillId="0" borderId="5"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6" xfId="4" applyFont="1" applyBorder="1" applyAlignment="1">
      <alignment horizontal="center" vertical="center" wrapText="1"/>
    </xf>
    <xf numFmtId="0" fontId="11" fillId="3" borderId="0" xfId="3" applyFont="1" applyFill="1"/>
    <xf numFmtId="0" fontId="6" fillId="3" borderId="2" xfId="3" applyFont="1" applyFill="1" applyBorder="1" applyAlignment="1">
      <alignment horizontal="center" vertical="center"/>
    </xf>
    <xf numFmtId="0" fontId="6" fillId="3" borderId="0" xfId="3" applyFont="1" applyFill="1" applyAlignment="1">
      <alignment horizontal="center" vertical="top" wrapText="1"/>
    </xf>
    <xf numFmtId="0" fontId="6" fillId="3" borderId="0" xfId="3" applyFont="1" applyFill="1" applyAlignment="1">
      <alignment horizontal="right" vertical="top" wrapText="1"/>
    </xf>
    <xf numFmtId="0" fontId="6" fillId="3" borderId="0" xfId="3" applyFont="1" applyFill="1" applyAlignment="1">
      <alignment horizontal="left"/>
    </xf>
    <xf numFmtId="0" fontId="26" fillId="3" borderId="2" xfId="1" applyFont="1" applyFill="1" applyBorder="1" applyAlignment="1">
      <alignment horizontal="center" vertical="top" wrapText="1"/>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16" fillId="3" borderId="0" xfId="3" applyFont="1" applyFill="1" applyAlignment="1">
      <alignment horizontal="center"/>
    </xf>
    <xf numFmtId="0" fontId="9" fillId="3" borderId="0" xfId="3" applyFont="1" applyFill="1" applyAlignment="1">
      <alignment horizontal="center" wrapText="1"/>
    </xf>
    <xf numFmtId="0" fontId="21" fillId="3" borderId="7" xfId="3" applyFont="1" applyFill="1" applyBorder="1" applyAlignment="1">
      <alignment horizontal="right"/>
    </xf>
    <xf numFmtId="0" fontId="6" fillId="3" borderId="0" xfId="4" applyFont="1" applyFill="1" applyAlignment="1">
      <alignment horizontal="center" vertical="center"/>
    </xf>
    <xf numFmtId="0" fontId="66" fillId="0" borderId="5" xfId="0" applyFont="1" applyBorder="1" applyAlignment="1">
      <alignment horizontal="center" wrapText="1"/>
    </xf>
    <xf numFmtId="0" fontId="66" fillId="0" borderId="6" xfId="0" applyFont="1" applyBorder="1" applyAlignment="1">
      <alignment horizontal="center" wrapText="1"/>
    </xf>
    <xf numFmtId="0" fontId="66" fillId="0" borderId="7" xfId="0" applyFont="1" applyBorder="1" applyAlignment="1">
      <alignment horizontal="center"/>
    </xf>
    <xf numFmtId="0" fontId="58" fillId="3" borderId="2" xfId="0" applyFont="1" applyFill="1" applyBorder="1" applyAlignment="1">
      <alignment horizontal="center" vertical="center"/>
    </xf>
    <xf numFmtId="0" fontId="89" fillId="3" borderId="2" xfId="0" applyFont="1" applyFill="1" applyBorder="1" applyAlignment="1">
      <alignment horizontal="center" vertical="center" wrapText="1"/>
    </xf>
    <xf numFmtId="0" fontId="89" fillId="3" borderId="2" xfId="0" applyFont="1" applyFill="1" applyBorder="1" applyAlignment="1">
      <alignment horizontal="left" vertical="center" wrapText="1"/>
    </xf>
    <xf numFmtId="0" fontId="19" fillId="4" borderId="0" xfId="0" applyFont="1" applyFill="1"/>
  </cellXfs>
  <cellStyles count="11">
    <cellStyle name="Hyperlink" xfId="6" builtinId="8"/>
    <cellStyle name="Normal" xfId="0" builtinId="0"/>
    <cellStyle name="Normal 17" xfId="8"/>
    <cellStyle name="Normal 2" xfId="1"/>
    <cellStyle name="Normal 2 2" xfId="2"/>
    <cellStyle name="Normal 2 3" xfId="7"/>
    <cellStyle name="Normal 2 3 20" xfId="9"/>
    <cellStyle name="Normal 3" xfId="3"/>
    <cellStyle name="Normal 3 2" xfId="4"/>
    <cellStyle name="Normal 4" xfId="5"/>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1</xdr:row>
      <xdr:rowOff>31750</xdr:rowOff>
    </xdr:from>
    <xdr:ext cx="9284975" cy="4830248"/>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82550" y="190500"/>
          <a:ext cx="9284975" cy="4830248"/>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MDM</a:t>
          </a:r>
        </a:p>
        <a:p>
          <a:pPr algn="ctr">
            <a:lnSpc>
              <a:spcPts val="6300"/>
            </a:lnSpc>
          </a:pP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2020-21</a:t>
          </a:r>
        </a:p>
        <a:p>
          <a:pPr algn="ctr">
            <a:lnSpc>
              <a:spcPts val="6300"/>
            </a:lnSpc>
          </a:pPr>
          <a:endPar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lnSpc>
              <a:spcPts val="5100"/>
            </a:lnSpc>
          </a:pPr>
          <a:r>
            <a:rPr lang="en-US" sz="5400" b="1" cap="none" spc="300" baseline="0">
              <a:ln w="11430" cmpd="sng">
                <a:solidFill>
                  <a:schemeClr val="accent1">
                    <a:tint val="10000"/>
                  </a:schemeClr>
                </a:solidFill>
                <a:prstDash val="solid"/>
                <a:miter lim="800000"/>
              </a:ln>
              <a:solidFill>
                <a:srgbClr val="002060"/>
              </a:solidFill>
              <a:effectLst>
                <a:glow rad="45500">
                  <a:schemeClr val="accent1">
                    <a:satMod val="220000"/>
                    <a:alpha val="35000"/>
                  </a:schemeClr>
                </a:glow>
              </a:effectLst>
            </a:rPr>
            <a:t>UT of LADAKH</a:t>
          </a:r>
          <a:endParaRPr lang="en-US" sz="4400" b="1" cap="none" spc="300" baseline="0">
            <a:ln w="11430" cmpd="sng">
              <a:solidFill>
                <a:schemeClr val="accent1">
                  <a:tint val="10000"/>
                </a:schemeClr>
              </a:solidFill>
              <a:prstDash val="solid"/>
              <a:miter lim="800000"/>
            </a:ln>
            <a:solidFill>
              <a:srgbClr val="002060"/>
            </a:solidFill>
            <a:effectLst>
              <a:glow rad="45500">
                <a:schemeClr val="accent1">
                  <a:satMod val="220000"/>
                  <a:alpha val="35000"/>
                </a:schemeClr>
              </a:glow>
            </a:effectLst>
          </a:endParaRPr>
        </a:p>
        <a:p>
          <a:pPr algn="ctr">
            <a:lnSpc>
              <a:spcPts val="5100"/>
            </a:lnSpc>
          </a:pPr>
          <a:r>
            <a:rPr lang="en-US" sz="4400" b="1" cap="none" spc="300" baseline="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Date of Submission 05-06-2020</a:t>
          </a:r>
          <a:endParaRPr lang="en-US" sz="4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42333</xdr:colOff>
      <xdr:row>2</xdr:row>
      <xdr:rowOff>84667</xdr:rowOff>
    </xdr:from>
    <xdr:ext cx="5958416" cy="1782924"/>
    <xdr:sp macro="" textlink="">
      <xdr:nvSpPr>
        <xdr:cNvPr id="2" name="Rectangle 1">
          <a:extLst>
            <a:ext uri="{FF2B5EF4-FFF2-40B4-BE49-F238E27FC236}">
              <a16:creationId xmlns="" xmlns:a16="http://schemas.microsoft.com/office/drawing/2014/main" id="{00000000-0008-0000-0200-000002000000}"/>
            </a:ext>
          </a:extLst>
        </xdr:cNvPr>
        <xdr:cNvSpPr/>
      </xdr:nvSpPr>
      <xdr:spPr>
        <a:xfrm>
          <a:off x="42333" y="402167"/>
          <a:ext cx="5958416" cy="1782924"/>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AppData\Roaming\Microsoft\Excel\MDM%20PLAN2020-21UT%20LADAK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AT-4B"/>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0 E"/>
      <sheetName val="AT-10 F"/>
      <sheetName val="AT11_KS Year wise"/>
      <sheetName val="AT11A_KS-District wise"/>
      <sheetName val="AT12_KD-New"/>
      <sheetName val="AT12A_KD-Replacement"/>
      <sheetName val="Mode of cooking"/>
      <sheetName val="AT_17_Coverage-RBSK "/>
      <sheetName val="AT-14"/>
      <sheetName val="AT-14 A"/>
      <sheetName val="AT-15"/>
      <sheetName val="AT-16"/>
      <sheetName val="AT18_Details_Community "/>
      <sheetName val="AT_19_Impl_Agency"/>
      <sheetName val="AT_20_CentralCookingagency "/>
      <sheetName val="AT-21"/>
      <sheetName val="AT-22"/>
      <sheetName val="AT-23 MIS"/>
      <sheetName val="AT-23A MIS"/>
      <sheetName val="AT-24"/>
      <sheetName val="AT-25"/>
      <sheetName val="Sheet1 (2)"/>
      <sheetName val="AT29_Replacement KD "/>
      <sheetName val="AT29_A_Replacement KD"/>
      <sheetName val="AT-30_Coook-cum-Helper"/>
      <sheetName val="AT_31_Budget_provision "/>
      <sheetName val="AT32_Drought Pry Util"/>
      <sheetName val="AT-32A Drought UPry Util"/>
      <sheetName val="Lit of defunct schools"/>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C9">
            <v>12075</v>
          </cell>
        </row>
        <row r="10">
          <cell r="C10">
            <v>7892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mailto:ceokargilbaroo@gmail.com/%20ceo"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topLeftCell="A7" zoomScale="90" zoomScaleSheetLayoutView="90" workbookViewId="0">
      <selection activeCell="E32" sqref="E32"/>
    </sheetView>
  </sheetViews>
  <sheetFormatPr defaultRowHeight="12.75" x14ac:dyDescent="0.2"/>
  <cols>
    <col min="15" max="15" width="13.42578125" customWidth="1"/>
  </cols>
  <sheetData/>
  <printOptions horizontalCentered="1"/>
  <pageMargins left="0.23" right="0.19" top="0.23622047244094491"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23"/>
  <sheetViews>
    <sheetView view="pageBreakPreview" topLeftCell="C1" zoomScale="90" zoomScaleSheetLayoutView="90" workbookViewId="0">
      <selection activeCell="M13" sqref="M13"/>
    </sheetView>
  </sheetViews>
  <sheetFormatPr defaultColWidth="9.140625" defaultRowHeight="12.75" x14ac:dyDescent="0.2"/>
  <cols>
    <col min="1" max="1" width="7.5703125" style="147" customWidth="1"/>
    <col min="2" max="2" width="13.5703125" style="147" customWidth="1"/>
    <col min="3" max="3" width="9.7109375" style="147" customWidth="1"/>
    <col min="4" max="4" width="9.140625" style="147"/>
    <col min="5" max="5" width="9.5703125" style="147" customWidth="1"/>
    <col min="6" max="6" width="7.5703125" style="147" customWidth="1"/>
    <col min="7" max="7" width="8.42578125" style="147" customWidth="1"/>
    <col min="8" max="8" width="10.5703125" style="147" customWidth="1"/>
    <col min="9" max="9" width="9.85546875" style="147" customWidth="1"/>
    <col min="10" max="11" width="9.140625" style="147"/>
    <col min="12" max="12" width="7.5703125" style="147" customWidth="1"/>
    <col min="13" max="13" width="12.28515625" style="147" customWidth="1"/>
    <col min="14" max="14" width="17.42578125" style="147" customWidth="1"/>
    <col min="15" max="16384" width="9.140625" style="147"/>
  </cols>
  <sheetData>
    <row r="1" spans="1:18" ht="12.75" customHeight="1" x14ac:dyDescent="0.2">
      <c r="D1" s="1360"/>
      <c r="E1" s="1360"/>
      <c r="F1" s="1360"/>
      <c r="G1" s="1360"/>
      <c r="H1" s="1360"/>
      <c r="I1" s="1360"/>
      <c r="J1" s="1360"/>
      <c r="K1" s="787"/>
      <c r="M1" s="808" t="s">
        <v>78</v>
      </c>
    </row>
    <row r="2" spans="1:18" ht="15" x14ac:dyDescent="0.2">
      <c r="A2" s="1369" t="s">
        <v>0</v>
      </c>
      <c r="B2" s="1369"/>
      <c r="C2" s="1369"/>
      <c r="D2" s="1369"/>
      <c r="E2" s="1369"/>
      <c r="F2" s="1369"/>
      <c r="G2" s="1369"/>
      <c r="H2" s="1369"/>
      <c r="I2" s="1369"/>
      <c r="J2" s="1369"/>
      <c r="K2" s="1369"/>
      <c r="L2" s="1369"/>
      <c r="M2" s="1369"/>
      <c r="N2" s="1369"/>
    </row>
    <row r="3" spans="1:18" ht="20.25" x14ac:dyDescent="0.3">
      <c r="A3" s="1361" t="s">
        <v>704</v>
      </c>
      <c r="B3" s="1361"/>
      <c r="C3" s="1361"/>
      <c r="D3" s="1361"/>
      <c r="E3" s="1361"/>
      <c r="F3" s="1361"/>
      <c r="G3" s="1361"/>
      <c r="H3" s="1361"/>
      <c r="I3" s="1361"/>
      <c r="J3" s="1361"/>
      <c r="K3" s="1361"/>
      <c r="L3" s="1361"/>
      <c r="M3" s="1361"/>
      <c r="N3" s="1361"/>
    </row>
    <row r="4" spans="1:18" ht="11.25" customHeight="1" x14ac:dyDescent="0.2"/>
    <row r="5" spans="1:18" ht="15.75" x14ac:dyDescent="0.25">
      <c r="A5" s="1370" t="s">
        <v>727</v>
      </c>
      <c r="B5" s="1370"/>
      <c r="C5" s="1370"/>
      <c r="D5" s="1370"/>
      <c r="E5" s="1370"/>
      <c r="F5" s="1370"/>
      <c r="G5" s="1370"/>
      <c r="H5" s="1370"/>
      <c r="I5" s="1370"/>
      <c r="J5" s="1370"/>
      <c r="K5" s="1370"/>
      <c r="L5" s="1370"/>
      <c r="M5" s="1370"/>
      <c r="N5" s="1370"/>
    </row>
    <row r="7" spans="1:18" s="809" customFormat="1" ht="15.75" x14ac:dyDescent="0.2">
      <c r="A7" s="1300" t="s">
        <v>873</v>
      </c>
      <c r="B7" s="1300"/>
      <c r="C7" s="1300"/>
      <c r="K7" s="1367" t="s">
        <v>1036</v>
      </c>
      <c r="L7" s="1367"/>
      <c r="M7" s="1367"/>
      <c r="N7" s="1367"/>
    </row>
    <row r="8" spans="1:18" ht="15.75" customHeight="1" x14ac:dyDescent="0.2">
      <c r="A8" s="1372" t="s">
        <v>2</v>
      </c>
      <c r="B8" s="1372" t="s">
        <v>612</v>
      </c>
      <c r="C8" s="1368" t="s">
        <v>3</v>
      </c>
      <c r="D8" s="1368"/>
      <c r="E8" s="1368"/>
      <c r="F8" s="1368"/>
      <c r="G8" s="1368"/>
      <c r="H8" s="1368" t="s">
        <v>88</v>
      </c>
      <c r="I8" s="1368"/>
      <c r="J8" s="1368"/>
      <c r="K8" s="1368"/>
      <c r="L8" s="1368"/>
      <c r="M8" s="1372" t="s">
        <v>116</v>
      </c>
      <c r="N8" s="1374" t="s">
        <v>117</v>
      </c>
    </row>
    <row r="9" spans="1:18" ht="51" x14ac:dyDescent="0.2">
      <c r="A9" s="1373"/>
      <c r="B9" s="1373"/>
      <c r="C9" s="682" t="s">
        <v>4</v>
      </c>
      <c r="D9" s="682" t="s">
        <v>5</v>
      </c>
      <c r="E9" s="682" t="s">
        <v>314</v>
      </c>
      <c r="F9" s="682" t="s">
        <v>87</v>
      </c>
      <c r="G9" s="682" t="s">
        <v>173</v>
      </c>
      <c r="H9" s="682" t="s">
        <v>4</v>
      </c>
      <c r="I9" s="682" t="s">
        <v>5</v>
      </c>
      <c r="J9" s="682" t="s">
        <v>314</v>
      </c>
      <c r="K9" s="682" t="s">
        <v>87</v>
      </c>
      <c r="L9" s="682" t="s">
        <v>172</v>
      </c>
      <c r="M9" s="1373"/>
      <c r="N9" s="1374"/>
      <c r="Q9" s="810"/>
      <c r="R9" s="811"/>
    </row>
    <row r="10" spans="1:18" s="812" customFormat="1" x14ac:dyDescent="0.2">
      <c r="A10" s="682">
        <v>1</v>
      </c>
      <c r="B10" s="682">
        <v>2</v>
      </c>
      <c r="C10" s="682">
        <v>3</v>
      </c>
      <c r="D10" s="682">
        <v>4</v>
      </c>
      <c r="E10" s="682">
        <v>5</v>
      </c>
      <c r="F10" s="682">
        <v>6</v>
      </c>
      <c r="G10" s="682">
        <v>7</v>
      </c>
      <c r="H10" s="682">
        <v>8</v>
      </c>
      <c r="I10" s="682">
        <v>9</v>
      </c>
      <c r="J10" s="682">
        <v>10</v>
      </c>
      <c r="K10" s="682">
        <v>11</v>
      </c>
      <c r="L10" s="682">
        <v>12</v>
      </c>
      <c r="M10" s="682">
        <v>13</v>
      </c>
      <c r="N10" s="682">
        <v>14</v>
      </c>
    </row>
    <row r="11" spans="1:18" s="814" customFormat="1" ht="72" customHeight="1" x14ac:dyDescent="0.2">
      <c r="A11" s="360">
        <v>1</v>
      </c>
      <c r="B11" s="813" t="s">
        <v>693</v>
      </c>
      <c r="C11" s="689">
        <v>280</v>
      </c>
      <c r="D11" s="689">
        <v>0</v>
      </c>
      <c r="E11" s="689">
        <v>0</v>
      </c>
      <c r="F11" s="689">
        <v>0</v>
      </c>
      <c r="G11" s="689">
        <f>SUM(C11:F11)</f>
        <v>280</v>
      </c>
      <c r="H11" s="689">
        <v>278</v>
      </c>
      <c r="I11" s="689">
        <v>0</v>
      </c>
      <c r="J11" s="689">
        <v>0</v>
      </c>
      <c r="K11" s="689">
        <v>0</v>
      </c>
      <c r="L11" s="689">
        <v>278</v>
      </c>
      <c r="M11" s="689">
        <v>2</v>
      </c>
      <c r="N11" s="795" t="s">
        <v>1045</v>
      </c>
    </row>
    <row r="12" spans="1:18" s="814" customFormat="1" ht="79.5" customHeight="1" x14ac:dyDescent="0.2">
      <c r="A12" s="360">
        <v>7</v>
      </c>
      <c r="B12" s="813" t="s">
        <v>876</v>
      </c>
      <c r="C12" s="360">
        <v>152</v>
      </c>
      <c r="D12" s="360">
        <v>3</v>
      </c>
      <c r="E12" s="360">
        <v>0</v>
      </c>
      <c r="F12" s="360">
        <v>0</v>
      </c>
      <c r="G12" s="360">
        <f>F12+E12+D12+C12</f>
        <v>155</v>
      </c>
      <c r="H12" s="360">
        <v>148</v>
      </c>
      <c r="I12" s="360">
        <v>3</v>
      </c>
      <c r="J12" s="360">
        <v>0</v>
      </c>
      <c r="K12" s="360">
        <v>0</v>
      </c>
      <c r="L12" s="360">
        <f>K12+J12+I12+H12</f>
        <v>151</v>
      </c>
      <c r="M12" s="360">
        <f>G12-L12</f>
        <v>4</v>
      </c>
      <c r="N12" s="798" t="s">
        <v>1049</v>
      </c>
    </row>
    <row r="13" spans="1:18" s="814" customFormat="1" ht="18" x14ac:dyDescent="0.2">
      <c r="A13" s="1375" t="s">
        <v>1004</v>
      </c>
      <c r="B13" s="1376"/>
      <c r="C13" s="346">
        <f>SUM(C11:C12)</f>
        <v>432</v>
      </c>
      <c r="D13" s="346">
        <v>3</v>
      </c>
      <c r="E13" s="346">
        <v>0</v>
      </c>
      <c r="F13" s="346">
        <v>0</v>
      </c>
      <c r="G13" s="346">
        <f>SUM(G11:G12)</f>
        <v>435</v>
      </c>
      <c r="H13" s="346">
        <f>SUM(H11:H12)</f>
        <v>426</v>
      </c>
      <c r="I13" s="346">
        <v>3</v>
      </c>
      <c r="J13" s="346">
        <v>0</v>
      </c>
      <c r="K13" s="346">
        <v>0</v>
      </c>
      <c r="L13" s="346">
        <f>SUM(L11:L12)</f>
        <v>429</v>
      </c>
      <c r="M13" s="689">
        <f>G13-L13</f>
        <v>6</v>
      </c>
      <c r="N13" s="816"/>
    </row>
    <row r="14" spans="1:18" x14ac:dyDescent="0.2">
      <c r="A14" s="804"/>
      <c r="B14" s="811"/>
      <c r="C14" s="811"/>
      <c r="D14" s="811"/>
      <c r="E14" s="811"/>
      <c r="F14" s="811"/>
      <c r="G14" s="811"/>
      <c r="H14" s="811"/>
      <c r="I14" s="811"/>
      <c r="J14" s="811"/>
      <c r="K14" s="811"/>
      <c r="L14" s="811"/>
      <c r="M14" s="811"/>
      <c r="N14" s="811"/>
    </row>
    <row r="15" spans="1:18" x14ac:dyDescent="0.2">
      <c r="A15" s="817" t="s">
        <v>6</v>
      </c>
    </row>
    <row r="16" spans="1:18" x14ac:dyDescent="0.2">
      <c r="A16" s="147" t="s">
        <v>7</v>
      </c>
    </row>
    <row r="17" spans="1:14" x14ac:dyDescent="0.2">
      <c r="A17" s="147" t="s">
        <v>8</v>
      </c>
      <c r="L17" s="804" t="s">
        <v>9</v>
      </c>
      <c r="M17" s="804"/>
      <c r="N17" s="804" t="s">
        <v>9</v>
      </c>
    </row>
    <row r="18" spans="1:14" x14ac:dyDescent="0.2">
      <c r="A18" s="142" t="s">
        <v>385</v>
      </c>
      <c r="J18" s="804"/>
      <c r="K18" s="804"/>
      <c r="L18" s="804"/>
    </row>
    <row r="19" spans="1:14" x14ac:dyDescent="0.2">
      <c r="C19" s="142" t="s">
        <v>386</v>
      </c>
      <c r="E19" s="811"/>
      <c r="F19" s="811"/>
      <c r="G19" s="811"/>
      <c r="H19" s="811"/>
      <c r="I19" s="811"/>
      <c r="J19" s="811"/>
      <c r="K19" s="811"/>
      <c r="L19" s="811"/>
      <c r="M19" s="811"/>
    </row>
    <row r="20" spans="1:14" x14ac:dyDescent="0.2">
      <c r="E20" s="811"/>
      <c r="F20" s="811"/>
      <c r="G20" s="811"/>
      <c r="H20" s="811"/>
      <c r="I20" s="811"/>
      <c r="J20" s="811"/>
      <c r="K20" s="811"/>
      <c r="L20" s="811"/>
      <c r="M20" s="811"/>
      <c r="N20" s="811"/>
    </row>
    <row r="21" spans="1:14" ht="15.75" customHeight="1" x14ac:dyDescent="0.2">
      <c r="E21" s="811"/>
      <c r="F21" s="811"/>
      <c r="G21" s="811"/>
      <c r="H21" s="811"/>
      <c r="I21" s="811"/>
      <c r="J21" s="811"/>
      <c r="K21" s="811"/>
      <c r="L21" s="1287" t="s">
        <v>1055</v>
      </c>
      <c r="M21" s="1287"/>
      <c r="N21" s="1287"/>
    </row>
    <row r="22" spans="1:14" ht="15.75" customHeight="1" x14ac:dyDescent="0.25">
      <c r="A22" s="1353"/>
      <c r="B22" s="1353"/>
      <c r="C22" s="818"/>
      <c r="D22" s="818"/>
      <c r="E22" s="818"/>
      <c r="F22" s="818"/>
      <c r="G22" s="818"/>
      <c r="H22" s="818"/>
      <c r="L22" s="1287" t="s">
        <v>1056</v>
      </c>
      <c r="M22" s="1287"/>
      <c r="N22" s="1287"/>
    </row>
    <row r="23" spans="1:14" x14ac:dyDescent="0.2">
      <c r="A23" s="1371"/>
      <c r="B23" s="1371"/>
      <c r="C23" s="1371"/>
      <c r="D23" s="1371"/>
      <c r="E23" s="1371"/>
      <c r="F23" s="1371"/>
      <c r="G23" s="1371"/>
      <c r="H23" s="1371"/>
      <c r="I23" s="1371"/>
      <c r="J23" s="1371"/>
      <c r="K23" s="1371"/>
      <c r="L23" s="1371"/>
      <c r="M23" s="1371"/>
      <c r="N23" s="1371"/>
    </row>
  </sheetData>
  <mergeCells count="17">
    <mergeCell ref="A23:N23"/>
    <mergeCell ref="L22:N22"/>
    <mergeCell ref="M8:M9"/>
    <mergeCell ref="N8:N9"/>
    <mergeCell ref="A8:A9"/>
    <mergeCell ref="B8:B9"/>
    <mergeCell ref="C8:G8"/>
    <mergeCell ref="L21:N21"/>
    <mergeCell ref="A22:B22"/>
    <mergeCell ref="A13:B13"/>
    <mergeCell ref="K7:N7"/>
    <mergeCell ref="H8:L8"/>
    <mergeCell ref="D1:J1"/>
    <mergeCell ref="A2:N2"/>
    <mergeCell ref="A3:N3"/>
    <mergeCell ref="A5:N5"/>
    <mergeCell ref="A7:C7"/>
  </mergeCells>
  <phoneticPr fontId="0" type="noConversion"/>
  <printOptions horizontalCentered="1"/>
  <pageMargins left="0.70866141732283472" right="0.17" top="0.23622047244094491" bottom="0"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25"/>
  <sheetViews>
    <sheetView view="pageBreakPreview" topLeftCell="B1" zoomScale="80" zoomScaleSheetLayoutView="80" workbookViewId="0">
      <selection activeCell="L13" sqref="L13"/>
    </sheetView>
  </sheetViews>
  <sheetFormatPr defaultRowHeight="12.75" x14ac:dyDescent="0.2"/>
  <cols>
    <col min="2" max="2" width="13.140625" bestFit="1"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24.85546875" customWidth="1"/>
  </cols>
  <sheetData>
    <row r="1" spans="1:19" ht="12.75" customHeight="1" x14ac:dyDescent="0.2">
      <c r="D1" s="1232"/>
      <c r="E1" s="1232"/>
      <c r="F1" s="1232"/>
      <c r="G1" s="1232"/>
      <c r="H1" s="1232"/>
      <c r="I1" s="1232"/>
      <c r="J1" s="1232"/>
      <c r="M1" s="69" t="s">
        <v>215</v>
      </c>
    </row>
    <row r="2" spans="1:19" ht="15" x14ac:dyDescent="0.2">
      <c r="A2" s="1377" t="s">
        <v>0</v>
      </c>
      <c r="B2" s="1377"/>
      <c r="C2" s="1377"/>
      <c r="D2" s="1377"/>
      <c r="E2" s="1377"/>
      <c r="F2" s="1377"/>
      <c r="G2" s="1377"/>
      <c r="H2" s="1377"/>
      <c r="I2" s="1377"/>
      <c r="J2" s="1377"/>
      <c r="K2" s="1377"/>
      <c r="L2" s="1377"/>
      <c r="M2" s="1377"/>
      <c r="N2" s="1377"/>
    </row>
    <row r="3" spans="1:19" ht="20.25" x14ac:dyDescent="0.3">
      <c r="A3" s="1378" t="s">
        <v>704</v>
      </c>
      <c r="B3" s="1378"/>
      <c r="C3" s="1378"/>
      <c r="D3" s="1378"/>
      <c r="E3" s="1378"/>
      <c r="F3" s="1378"/>
      <c r="G3" s="1378"/>
      <c r="H3" s="1378"/>
      <c r="I3" s="1378"/>
      <c r="J3" s="1378"/>
      <c r="K3" s="1378"/>
      <c r="L3" s="1378"/>
      <c r="M3" s="1378"/>
      <c r="N3" s="1378"/>
    </row>
    <row r="4" spans="1:19" ht="11.25" customHeight="1" x14ac:dyDescent="0.2"/>
    <row r="5" spans="1:19" ht="15.75" x14ac:dyDescent="0.25">
      <c r="A5" s="1379" t="s">
        <v>728</v>
      </c>
      <c r="B5" s="1379"/>
      <c r="C5" s="1379"/>
      <c r="D5" s="1379"/>
      <c r="E5" s="1379"/>
      <c r="F5" s="1379"/>
      <c r="G5" s="1379"/>
      <c r="H5" s="1379"/>
      <c r="I5" s="1379"/>
      <c r="J5" s="1379"/>
      <c r="K5" s="1379"/>
      <c r="L5" s="1379"/>
      <c r="M5" s="1379"/>
      <c r="N5" s="1379"/>
    </row>
    <row r="7" spans="1:19" ht="15.75" x14ac:dyDescent="0.2">
      <c r="A7" s="1380" t="s">
        <v>873</v>
      </c>
      <c r="B7" s="1380"/>
      <c r="C7" s="1380"/>
      <c r="L7" s="1367" t="s">
        <v>1036</v>
      </c>
      <c r="M7" s="1367"/>
      <c r="N7" s="1367"/>
      <c r="O7" s="1367"/>
    </row>
    <row r="8" spans="1:19" ht="15.75" customHeight="1" x14ac:dyDescent="0.2">
      <c r="A8" s="1383" t="s">
        <v>2</v>
      </c>
      <c r="B8" s="1383" t="s">
        <v>1005</v>
      </c>
      <c r="C8" s="1385" t="s">
        <v>3</v>
      </c>
      <c r="D8" s="1385"/>
      <c r="E8" s="1385"/>
      <c r="F8" s="1386"/>
      <c r="G8" s="1386"/>
      <c r="H8" s="1385" t="s">
        <v>88</v>
      </c>
      <c r="I8" s="1385"/>
      <c r="J8" s="1385"/>
      <c r="K8" s="1385"/>
      <c r="L8" s="1385"/>
      <c r="M8" s="1383" t="s">
        <v>116</v>
      </c>
      <c r="N8" s="1382" t="s">
        <v>67</v>
      </c>
    </row>
    <row r="9" spans="1:19" ht="51" x14ac:dyDescent="0.2">
      <c r="A9" s="1384"/>
      <c r="B9" s="1384"/>
      <c r="C9" s="3" t="s">
        <v>4</v>
      </c>
      <c r="D9" s="3" t="s">
        <v>5</v>
      </c>
      <c r="E9" s="3" t="s">
        <v>314</v>
      </c>
      <c r="F9" s="3" t="s">
        <v>87</v>
      </c>
      <c r="G9" s="3" t="s">
        <v>101</v>
      </c>
      <c r="H9" s="3" t="s">
        <v>4</v>
      </c>
      <c r="I9" s="3" t="s">
        <v>5</v>
      </c>
      <c r="J9" s="3" t="s">
        <v>314</v>
      </c>
      <c r="K9" s="4" t="s">
        <v>87</v>
      </c>
      <c r="L9" s="4" t="s">
        <v>102</v>
      </c>
      <c r="M9" s="1384"/>
      <c r="N9" s="1382"/>
      <c r="R9" s="6"/>
      <c r="S9" s="9"/>
    </row>
    <row r="10" spans="1:19" s="11" customFormat="1" ht="31.5" customHeight="1" x14ac:dyDescent="0.2">
      <c r="A10" s="229">
        <v>1</v>
      </c>
      <c r="B10" s="229">
        <v>2</v>
      </c>
      <c r="C10" s="229">
        <v>3</v>
      </c>
      <c r="D10" s="229">
        <v>4</v>
      </c>
      <c r="E10" s="229">
        <v>5</v>
      </c>
      <c r="F10" s="229">
        <v>6</v>
      </c>
      <c r="G10" s="229">
        <v>7</v>
      </c>
      <c r="H10" s="229">
        <v>8</v>
      </c>
      <c r="I10" s="229">
        <v>9</v>
      </c>
      <c r="J10" s="229">
        <v>10</v>
      </c>
      <c r="K10" s="202">
        <v>11</v>
      </c>
      <c r="L10" s="230">
        <v>12</v>
      </c>
      <c r="M10" s="230">
        <v>13</v>
      </c>
      <c r="N10" s="202">
        <v>14</v>
      </c>
    </row>
    <row r="11" spans="1:19" s="215" customFormat="1" ht="53.25" customHeight="1" x14ac:dyDescent="0.2">
      <c r="A11" s="212">
        <v>1</v>
      </c>
      <c r="B11" s="263" t="s">
        <v>693</v>
      </c>
      <c r="C11" s="264">
        <v>30</v>
      </c>
      <c r="D11" s="265">
        <v>0</v>
      </c>
      <c r="E11" s="265">
        <v>0</v>
      </c>
      <c r="F11" s="265">
        <v>0</v>
      </c>
      <c r="G11" s="264">
        <v>30</v>
      </c>
      <c r="H11" s="264">
        <v>30</v>
      </c>
      <c r="I11" s="265">
        <v>0</v>
      </c>
      <c r="J11" s="265">
        <v>0</v>
      </c>
      <c r="K11" s="265">
        <v>0</v>
      </c>
      <c r="L11" s="264">
        <v>30</v>
      </c>
      <c r="M11" s="265">
        <v>0</v>
      </c>
      <c r="N11" s="306"/>
    </row>
    <row r="12" spans="1:19" s="215" customFormat="1" ht="53.25" customHeight="1" x14ac:dyDescent="0.2">
      <c r="A12" s="259">
        <v>2</v>
      </c>
      <c r="B12" s="263" t="s">
        <v>876</v>
      </c>
      <c r="C12" s="259">
        <v>5</v>
      </c>
      <c r="D12" s="259">
        <v>0</v>
      </c>
      <c r="E12" s="259">
        <v>0</v>
      </c>
      <c r="F12" s="259">
        <v>0</v>
      </c>
      <c r="G12" s="259">
        <f>C12+D12+E12+F12</f>
        <v>5</v>
      </c>
      <c r="H12" s="259">
        <v>5</v>
      </c>
      <c r="I12" s="259">
        <v>0</v>
      </c>
      <c r="J12" s="259">
        <v>0</v>
      </c>
      <c r="K12" s="259">
        <v>0</v>
      </c>
      <c r="L12" s="259">
        <f>K12+J12+I12+H12</f>
        <v>5</v>
      </c>
      <c r="M12" s="259">
        <f>G12-L12</f>
        <v>0</v>
      </c>
      <c r="N12" s="306"/>
    </row>
    <row r="13" spans="1:19" s="269" customFormat="1" ht="53.25" customHeight="1" x14ac:dyDescent="0.2">
      <c r="A13" s="1387" t="s">
        <v>880</v>
      </c>
      <c r="B13" s="1388"/>
      <c r="C13" s="266">
        <v>35</v>
      </c>
      <c r="D13" s="266">
        <f t="shared" ref="D13:K13" si="0">SUM(D11:D11)</f>
        <v>0</v>
      </c>
      <c r="E13" s="266">
        <f t="shared" si="0"/>
        <v>0</v>
      </c>
      <c r="F13" s="266">
        <f t="shared" si="0"/>
        <v>0</v>
      </c>
      <c r="G13" s="266">
        <v>35</v>
      </c>
      <c r="H13" s="266">
        <v>35</v>
      </c>
      <c r="I13" s="266">
        <f t="shared" si="0"/>
        <v>0</v>
      </c>
      <c r="J13" s="266">
        <f t="shared" si="0"/>
        <v>0</v>
      </c>
      <c r="K13" s="266">
        <f t="shared" si="0"/>
        <v>0</v>
      </c>
      <c r="L13" s="266">
        <v>35</v>
      </c>
      <c r="M13" s="265">
        <f>G13-L13</f>
        <v>0</v>
      </c>
      <c r="N13" s="263" t="s">
        <v>9</v>
      </c>
    </row>
    <row r="14" spans="1:19" x14ac:dyDescent="0.2">
      <c r="A14" s="8"/>
      <c r="B14" s="9"/>
      <c r="C14" s="9"/>
      <c r="D14" s="9"/>
      <c r="E14" s="9"/>
      <c r="F14" s="9"/>
      <c r="G14" s="9"/>
      <c r="H14" s="9"/>
      <c r="I14" s="9"/>
      <c r="J14" s="9"/>
      <c r="K14" s="9"/>
      <c r="L14" s="9"/>
      <c r="M14" s="9"/>
      <c r="N14" s="9"/>
    </row>
    <row r="15" spans="1:19" x14ac:dyDescent="0.2">
      <c r="A15" s="7" t="s">
        <v>6</v>
      </c>
    </row>
    <row r="16" spans="1:19" x14ac:dyDescent="0.2">
      <c r="A16" t="s">
        <v>7</v>
      </c>
    </row>
    <row r="17" spans="1:14" x14ac:dyDescent="0.2">
      <c r="A17" t="s">
        <v>8</v>
      </c>
      <c r="J17" s="677" t="s">
        <v>9</v>
      </c>
      <c r="K17" s="8" t="s">
        <v>9</v>
      </c>
      <c r="L17" s="8" t="s">
        <v>9</v>
      </c>
      <c r="M17" s="8"/>
      <c r="N17" s="8" t="s">
        <v>9</v>
      </c>
    </row>
    <row r="18" spans="1:14" x14ac:dyDescent="0.2">
      <c r="A18" s="12" t="s">
        <v>385</v>
      </c>
      <c r="J18" s="8"/>
      <c r="K18" s="8"/>
      <c r="L18" s="8"/>
    </row>
    <row r="19" spans="1:14" x14ac:dyDescent="0.2">
      <c r="C19" s="12" t="s">
        <v>386</v>
      </c>
      <c r="E19" s="9"/>
      <c r="F19" s="9"/>
      <c r="G19" s="9"/>
      <c r="H19" s="9"/>
      <c r="I19" s="9"/>
      <c r="J19" s="9"/>
      <c r="K19" s="9"/>
      <c r="L19" s="9"/>
      <c r="M19" s="9"/>
    </row>
    <row r="20" spans="1:14" x14ac:dyDescent="0.2">
      <c r="E20" s="9"/>
      <c r="F20" s="9"/>
      <c r="G20" s="9"/>
      <c r="H20" s="9"/>
      <c r="I20" s="9"/>
      <c r="J20" s="9"/>
      <c r="K20" s="9"/>
      <c r="L20" s="9"/>
      <c r="M20" s="9"/>
      <c r="N20" s="9"/>
    </row>
    <row r="21" spans="1:14" x14ac:dyDescent="0.2">
      <c r="E21" s="9"/>
      <c r="F21" s="9"/>
      <c r="G21" s="9"/>
      <c r="H21" s="9"/>
      <c r="I21" s="9"/>
      <c r="J21" s="9"/>
      <c r="K21" s="9"/>
      <c r="L21" s="9"/>
      <c r="M21" s="9"/>
      <c r="N21" s="9"/>
    </row>
    <row r="22" spans="1:14" ht="15.75" customHeight="1" x14ac:dyDescent="0.25">
      <c r="A22" s="1389"/>
      <c r="B22" s="1389"/>
      <c r="C22" s="10"/>
      <c r="D22" s="10"/>
      <c r="E22" s="10"/>
      <c r="F22" s="10"/>
      <c r="G22" s="10"/>
      <c r="H22" s="10"/>
      <c r="K22" s="11"/>
      <c r="L22" s="1287" t="s">
        <v>1055</v>
      </c>
      <c r="M22" s="1287"/>
      <c r="N22" s="1287"/>
    </row>
    <row r="23" spans="1:14" ht="15.75" customHeight="1" x14ac:dyDescent="0.2">
      <c r="A23" s="246"/>
      <c r="B23" s="246"/>
      <c r="C23" s="246"/>
      <c r="D23" s="246"/>
      <c r="E23" s="246"/>
      <c r="F23" s="246"/>
      <c r="G23" s="246"/>
      <c r="H23" s="246"/>
      <c r="I23" s="246"/>
      <c r="J23" s="246"/>
      <c r="K23" s="246"/>
      <c r="L23" s="1287" t="s">
        <v>1056</v>
      </c>
      <c r="M23" s="1287"/>
      <c r="N23" s="1287"/>
    </row>
    <row r="24" spans="1:14" x14ac:dyDescent="0.2">
      <c r="K24" s="26"/>
      <c r="L24" s="26"/>
      <c r="M24" s="26"/>
      <c r="N24" s="26"/>
    </row>
    <row r="25" spans="1:14" x14ac:dyDescent="0.2">
      <c r="A25" s="1381"/>
      <c r="B25" s="1381"/>
      <c r="C25" s="1381"/>
      <c r="D25" s="1381"/>
      <c r="E25" s="1381"/>
      <c r="F25" s="1381"/>
      <c r="G25" s="1381"/>
      <c r="H25" s="1381"/>
      <c r="I25" s="1381"/>
      <c r="J25" s="1381"/>
      <c r="K25" s="1381"/>
      <c r="L25" s="1381"/>
      <c r="M25" s="1381"/>
      <c r="N25" s="1381"/>
    </row>
  </sheetData>
  <mergeCells count="17">
    <mergeCell ref="A25:N25"/>
    <mergeCell ref="N8:N9"/>
    <mergeCell ref="A8:A9"/>
    <mergeCell ref="B8:B9"/>
    <mergeCell ref="C8:G8"/>
    <mergeCell ref="H8:L8"/>
    <mergeCell ref="M8:M9"/>
    <mergeCell ref="A13:B13"/>
    <mergeCell ref="L22:N22"/>
    <mergeCell ref="L23:N23"/>
    <mergeCell ref="A22:B22"/>
    <mergeCell ref="D1:J1"/>
    <mergeCell ref="A2:N2"/>
    <mergeCell ref="A3:N3"/>
    <mergeCell ref="A5:N5"/>
    <mergeCell ref="A7:C7"/>
    <mergeCell ref="L7:O7"/>
  </mergeCells>
  <phoneticPr fontId="0" type="noConversion"/>
  <printOptions horizontalCentered="1"/>
  <pageMargins left="0.70866141732283472" right="0.17" top="0.23622047244094491" bottom="0" header="0.31496062992125984" footer="0.31496062992125984"/>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3"/>
  <sheetViews>
    <sheetView tabSelected="1" view="pageBreakPreview" topLeftCell="A7" zoomScale="70" zoomScaleSheetLayoutView="70" workbookViewId="0">
      <selection activeCell="G13" sqref="G13:G15"/>
    </sheetView>
  </sheetViews>
  <sheetFormatPr defaultColWidth="9.140625" defaultRowHeight="12.75" x14ac:dyDescent="0.2"/>
  <cols>
    <col min="1" max="1" width="7.140625" style="12" customWidth="1"/>
    <col min="2" max="2" width="13.85546875" style="12" customWidth="1"/>
    <col min="3" max="3" width="10.28515625" style="12" customWidth="1"/>
    <col min="4" max="4" width="9.28515625" style="12" customWidth="1"/>
    <col min="5" max="6" width="9.140625" style="12"/>
    <col min="7" max="7" width="11.7109375" style="12" customWidth="1"/>
    <col min="8" max="8" width="11" style="12" customWidth="1"/>
    <col min="9" max="9" width="9.7109375" style="12" customWidth="1"/>
    <col min="10" max="10" width="9.5703125" style="12" customWidth="1"/>
    <col min="11" max="11" width="11.7109375" style="12" customWidth="1"/>
    <col min="12" max="12" width="10.7109375" style="12" customWidth="1"/>
    <col min="13" max="13" width="12.42578125" style="12" customWidth="1"/>
    <col min="14" max="14" width="8.7109375" style="12" customWidth="1"/>
    <col min="15" max="15" width="8.85546875" style="12" customWidth="1"/>
    <col min="16" max="16" width="9.140625" style="12"/>
    <col min="17" max="17" width="13" style="12" customWidth="1"/>
    <col min="18" max="18" width="3.28515625" style="12" customWidth="1"/>
    <col min="19" max="22" width="9.140625" style="12"/>
    <col min="23" max="23" width="14.28515625" style="12" customWidth="1"/>
    <col min="24" max="16384" width="9.140625" style="12"/>
  </cols>
  <sheetData>
    <row r="1" spans="1:26" customFormat="1" ht="12.75" customHeight="1" x14ac:dyDescent="0.2">
      <c r="D1" s="12"/>
      <c r="E1" s="12"/>
      <c r="F1" s="12"/>
      <c r="G1" s="12"/>
      <c r="H1" s="12"/>
      <c r="I1" s="12"/>
      <c r="J1" s="12"/>
      <c r="K1" s="12"/>
      <c r="L1" s="12"/>
      <c r="M1" s="12"/>
      <c r="N1" s="12"/>
      <c r="O1" s="1390" t="s">
        <v>49</v>
      </c>
      <c r="P1" s="1390"/>
      <c r="Q1" s="1390"/>
    </row>
    <row r="2" spans="1:26" customFormat="1" ht="15" x14ac:dyDescent="0.2">
      <c r="A2" s="1377" t="s">
        <v>0</v>
      </c>
      <c r="B2" s="1377"/>
      <c r="C2" s="1377"/>
      <c r="D2" s="1377"/>
      <c r="E2" s="1377"/>
      <c r="F2" s="1377"/>
      <c r="G2" s="1377"/>
      <c r="H2" s="1377"/>
      <c r="I2" s="1377"/>
      <c r="J2" s="1377"/>
      <c r="K2" s="1377"/>
      <c r="L2" s="1377"/>
      <c r="M2" s="33"/>
      <c r="N2" s="33"/>
      <c r="O2" s="33"/>
      <c r="P2" s="33"/>
    </row>
    <row r="3" spans="1:26" customFormat="1" ht="20.25" x14ac:dyDescent="0.3">
      <c r="A3" s="1378" t="s">
        <v>704</v>
      </c>
      <c r="B3" s="1378"/>
      <c r="C3" s="1378"/>
      <c r="D3" s="1378"/>
      <c r="E3" s="1378"/>
      <c r="F3" s="1378"/>
      <c r="G3" s="1378"/>
      <c r="H3" s="1378"/>
      <c r="I3" s="1378"/>
      <c r="J3" s="1378"/>
      <c r="K3" s="1378"/>
      <c r="L3" s="1378"/>
      <c r="M3" s="32"/>
      <c r="N3" s="32"/>
      <c r="O3" s="32"/>
      <c r="P3" s="32"/>
    </row>
    <row r="4" spans="1:26" customFormat="1" ht="11.25" customHeight="1" x14ac:dyDescent="0.2"/>
    <row r="5" spans="1:26" customFormat="1" ht="15.75" customHeight="1" x14ac:dyDescent="0.25">
      <c r="A5" s="1398" t="s">
        <v>731</v>
      </c>
      <c r="B5" s="1398"/>
      <c r="C5" s="1398"/>
      <c r="D5" s="1398"/>
      <c r="E5" s="1398"/>
      <c r="F5" s="1398"/>
      <c r="G5" s="1398"/>
      <c r="H5" s="1398"/>
      <c r="I5" s="1398"/>
      <c r="J5" s="1398"/>
      <c r="K5" s="1398"/>
      <c r="L5" s="1398"/>
      <c r="M5" s="1398"/>
      <c r="N5" s="1398"/>
      <c r="O5" s="1398"/>
      <c r="P5" s="12"/>
    </row>
    <row r="7" spans="1:26" s="10" customFormat="1" ht="17.45" customHeight="1" thickBot="1" x14ac:dyDescent="0.3">
      <c r="A7" s="1380" t="s">
        <v>873</v>
      </c>
      <c r="B7" s="1380"/>
      <c r="C7" s="1380"/>
      <c r="N7" s="1367" t="s">
        <v>1036</v>
      </c>
      <c r="O7" s="1367"/>
      <c r="P7" s="1367"/>
      <c r="Q7" s="1367"/>
    </row>
    <row r="8" spans="1:26" ht="24" customHeight="1" thickBot="1" x14ac:dyDescent="0.25">
      <c r="A8" s="1382" t="s">
        <v>2</v>
      </c>
      <c r="B8" s="1382" t="s">
        <v>886</v>
      </c>
      <c r="C8" s="1391" t="s">
        <v>730</v>
      </c>
      <c r="D8" s="1391"/>
      <c r="E8" s="1391"/>
      <c r="F8" s="1391"/>
      <c r="G8" s="1391"/>
      <c r="H8" s="1392" t="s">
        <v>587</v>
      </c>
      <c r="I8" s="1391"/>
      <c r="J8" s="1391"/>
      <c r="K8" s="1391"/>
      <c r="L8" s="1391"/>
      <c r="M8" s="1393" t="s">
        <v>96</v>
      </c>
      <c r="N8" s="1394"/>
      <c r="O8" s="1394"/>
      <c r="P8" s="1394"/>
      <c r="Q8" s="1395"/>
      <c r="W8" s="1218" t="s">
        <v>1099</v>
      </c>
      <c r="X8" s="448"/>
      <c r="Y8" s="448"/>
    </row>
    <row r="9" spans="1:26" s="11" customFormat="1" ht="60" customHeight="1" thickBot="1" x14ac:dyDescent="0.25">
      <c r="A9" s="1382"/>
      <c r="B9" s="1382"/>
      <c r="C9" s="3" t="s">
        <v>179</v>
      </c>
      <c r="D9" s="3" t="s">
        <v>180</v>
      </c>
      <c r="E9" s="3" t="s">
        <v>314</v>
      </c>
      <c r="F9" s="3" t="s">
        <v>186</v>
      </c>
      <c r="G9" s="3" t="s">
        <v>101</v>
      </c>
      <c r="H9" s="68" t="s">
        <v>179</v>
      </c>
      <c r="I9" s="3" t="s">
        <v>180</v>
      </c>
      <c r="J9" s="3" t="s">
        <v>314</v>
      </c>
      <c r="K9" s="4" t="s">
        <v>186</v>
      </c>
      <c r="L9" s="3" t="s">
        <v>317</v>
      </c>
      <c r="M9" s="3" t="s">
        <v>179</v>
      </c>
      <c r="N9" s="3" t="s">
        <v>180</v>
      </c>
      <c r="O9" s="3" t="s">
        <v>314</v>
      </c>
      <c r="P9" s="4" t="s">
        <v>186</v>
      </c>
      <c r="Q9" s="3" t="s">
        <v>103</v>
      </c>
      <c r="R9" s="23"/>
      <c r="W9" s="1219" t="s">
        <v>1090</v>
      </c>
      <c r="X9" s="448"/>
      <c r="Y9" s="448"/>
      <c r="Z9" s="448"/>
    </row>
    <row r="10" spans="1:26" s="223" customFormat="1" ht="27.75" customHeight="1" x14ac:dyDescent="0.2">
      <c r="A10" s="222">
        <v>1</v>
      </c>
      <c r="B10" s="222">
        <v>2</v>
      </c>
      <c r="C10" s="222">
        <v>3</v>
      </c>
      <c r="D10" s="222">
        <v>4</v>
      </c>
      <c r="E10" s="222">
        <v>5</v>
      </c>
      <c r="F10" s="222">
        <v>6</v>
      </c>
      <c r="G10" s="222">
        <v>7</v>
      </c>
      <c r="H10" s="222">
        <v>8</v>
      </c>
      <c r="I10" s="222">
        <v>9</v>
      </c>
      <c r="J10" s="222">
        <v>10</v>
      </c>
      <c r="K10" s="222">
        <v>11</v>
      </c>
      <c r="L10" s="222">
        <v>12</v>
      </c>
      <c r="M10" s="222">
        <v>13</v>
      </c>
      <c r="N10" s="222">
        <v>14</v>
      </c>
      <c r="O10" s="222">
        <v>15</v>
      </c>
      <c r="P10" s="222">
        <v>16</v>
      </c>
      <c r="Q10" s="222">
        <v>17</v>
      </c>
      <c r="W10" s="1220" t="s">
        <v>1091</v>
      </c>
      <c r="X10" s="1221" t="s">
        <v>1065</v>
      </c>
      <c r="Y10" s="1222" t="s">
        <v>1066</v>
      </c>
      <c r="Z10" s="448"/>
    </row>
    <row r="11" spans="1:26" s="269" customFormat="1" ht="39" customHeight="1" x14ac:dyDescent="0.2">
      <c r="A11" s="212">
        <v>1</v>
      </c>
      <c r="B11" s="263" t="s">
        <v>693</v>
      </c>
      <c r="C11" s="265">
        <v>8523</v>
      </c>
      <c r="D11" s="265">
        <v>0</v>
      </c>
      <c r="E11" s="265">
        <v>0</v>
      </c>
      <c r="F11" s="265">
        <v>0</v>
      </c>
      <c r="G11" s="265">
        <v>8523</v>
      </c>
      <c r="H11" s="265">
        <v>8523</v>
      </c>
      <c r="I11" s="265">
        <v>0</v>
      </c>
      <c r="J11" s="265">
        <v>0</v>
      </c>
      <c r="K11" s="265">
        <v>0</v>
      </c>
      <c r="L11" s="265">
        <f>SUM(H11:K11)</f>
        <v>8523</v>
      </c>
      <c r="M11" s="265">
        <f>L11*187</f>
        <v>1593801</v>
      </c>
      <c r="N11" s="265">
        <v>0</v>
      </c>
      <c r="O11" s="265">
        <v>0</v>
      </c>
      <c r="P11" s="265">
        <v>0</v>
      </c>
      <c r="Q11" s="992">
        <f>SUM(M11:P11)</f>
        <v>1593801</v>
      </c>
      <c r="W11" s="1229" t="s">
        <v>1112</v>
      </c>
      <c r="X11" s="1212">
        <v>11705</v>
      </c>
      <c r="Y11" s="1157">
        <v>4872</v>
      </c>
      <c r="Z11" s="1148"/>
    </row>
    <row r="12" spans="1:26" s="269" customFormat="1" ht="39" customHeight="1" x14ac:dyDescent="0.2">
      <c r="A12" s="212">
        <v>2</v>
      </c>
      <c r="B12" s="263" t="s">
        <v>876</v>
      </c>
      <c r="C12" s="259">
        <v>2807</v>
      </c>
      <c r="D12" s="259">
        <v>375</v>
      </c>
      <c r="E12" s="259">
        <v>0</v>
      </c>
      <c r="F12" s="259">
        <v>0</v>
      </c>
      <c r="G12" s="259">
        <f>F12+E12+D12+C12</f>
        <v>3182</v>
      </c>
      <c r="H12" s="259">
        <v>2802</v>
      </c>
      <c r="I12" s="259">
        <v>368</v>
      </c>
      <c r="J12" s="259">
        <v>0</v>
      </c>
      <c r="K12" s="259">
        <v>0</v>
      </c>
      <c r="L12" s="265">
        <f>SUM(H12:K12)</f>
        <v>3170</v>
      </c>
      <c r="M12" s="265">
        <f>H12*187</f>
        <v>523974</v>
      </c>
      <c r="N12" s="259">
        <f>I12*187</f>
        <v>68816</v>
      </c>
      <c r="O12" s="259">
        <v>0</v>
      </c>
      <c r="P12" s="259">
        <v>0</v>
      </c>
      <c r="Q12" s="992">
        <f>SUM(M12:P12)</f>
        <v>592790</v>
      </c>
      <c r="W12" s="1223" t="s">
        <v>1092</v>
      </c>
      <c r="X12" s="1212">
        <v>11693</v>
      </c>
      <c r="Y12" s="1157">
        <v>4856</v>
      </c>
      <c r="Z12" s="448" t="s">
        <v>1076</v>
      </c>
    </row>
    <row r="13" spans="1:26" s="248" customFormat="1" ht="39" customHeight="1" x14ac:dyDescent="0.2">
      <c r="A13" s="1387" t="s">
        <v>880</v>
      </c>
      <c r="B13" s="1388"/>
      <c r="C13" s="267">
        <f>SUM(C11:C12)</f>
        <v>11330</v>
      </c>
      <c r="D13" s="267">
        <f>SUM(D11:D12)</f>
        <v>375</v>
      </c>
      <c r="E13" s="267">
        <f>SUM(E11:E12)</f>
        <v>0</v>
      </c>
      <c r="F13" s="267">
        <f>SUM(F11:F12)</f>
        <v>0</v>
      </c>
      <c r="G13" s="267">
        <f>F13+E13+D13+C13</f>
        <v>11705</v>
      </c>
      <c r="H13" s="267">
        <f>SUM(H11:H12)</f>
        <v>11325</v>
      </c>
      <c r="I13" s="267">
        <f>SUM(I11:I12)</f>
        <v>368</v>
      </c>
      <c r="J13" s="267">
        <f>SUM(J11:J12)</f>
        <v>0</v>
      </c>
      <c r="K13" s="267">
        <f>SUM(K11:K12)</f>
        <v>0</v>
      </c>
      <c r="L13" s="267">
        <f>K13+J13+I13+H13</f>
        <v>11693</v>
      </c>
      <c r="M13" s="270">
        <f>SUM(M11:M12)</f>
        <v>2117775</v>
      </c>
      <c r="N13" s="995">
        <f>SUM(N11:N12)</f>
        <v>68816</v>
      </c>
      <c r="O13" s="270">
        <f>SUM(O11:O12)</f>
        <v>0</v>
      </c>
      <c r="P13" s="270">
        <f>SUM(P11:P12)</f>
        <v>0</v>
      </c>
      <c r="Q13" s="270">
        <f>SUM(Q11:Q12)</f>
        <v>2186591</v>
      </c>
      <c r="S13" s="1206">
        <f>L13/G13</f>
        <v>0.99897479709525838</v>
      </c>
      <c r="W13" s="1223" t="s">
        <v>1093</v>
      </c>
      <c r="X13" s="1212">
        <v>11603</v>
      </c>
      <c r="Y13" s="1157">
        <v>4708</v>
      </c>
      <c r="Z13" s="448"/>
    </row>
    <row r="14" spans="1:26" ht="15.75" x14ac:dyDescent="0.2">
      <c r="A14" s="47"/>
      <c r="B14" s="16"/>
      <c r="C14" s="8">
        <f>'enrolment vs availed_UPY'!C13</f>
        <v>4790</v>
      </c>
      <c r="D14" s="8">
        <f>'enrolment vs availed_UPY'!D13</f>
        <v>82</v>
      </c>
      <c r="E14" s="8">
        <f>'enrolment vs availed_UPY'!E13</f>
        <v>0</v>
      </c>
      <c r="F14" s="8">
        <f>'enrolment vs availed_UPY'!F13</f>
        <v>0</v>
      </c>
      <c r="G14" s="8">
        <f>'enrolment vs availed_UPY'!G13</f>
        <v>4872</v>
      </c>
      <c r="H14" s="8">
        <f>'enrolment vs availed_UPY'!H13</f>
        <v>4778</v>
      </c>
      <c r="I14" s="8">
        <f>'enrolment vs availed_UPY'!I13</f>
        <v>78</v>
      </c>
      <c r="J14" s="8">
        <f>'enrolment vs availed_UPY'!J13</f>
        <v>0</v>
      </c>
      <c r="K14" s="8">
        <f>'enrolment vs availed_UPY'!K13</f>
        <v>0</v>
      </c>
      <c r="L14" s="8">
        <f>'enrolment vs availed_UPY'!L13</f>
        <v>4856</v>
      </c>
      <c r="M14" s="8">
        <f>'enrolment vs availed_UPY'!M13</f>
        <v>893486</v>
      </c>
      <c r="N14" s="8">
        <f>'enrolment vs availed_UPY'!N13</f>
        <v>14586</v>
      </c>
      <c r="O14" s="8">
        <f>'enrolment vs availed_UPY'!O13</f>
        <v>0</v>
      </c>
      <c r="P14" s="8">
        <f>'enrolment vs availed_UPY'!P13</f>
        <v>0</v>
      </c>
      <c r="Q14" s="8">
        <f>'enrolment vs availed_UPY'!Q13</f>
        <v>908072</v>
      </c>
      <c r="S14" s="1206">
        <f t="shared" ref="S14:S15" si="0">L14/G14</f>
        <v>0.99671592775041051</v>
      </c>
      <c r="W14" s="1223" t="s">
        <v>1094</v>
      </c>
      <c r="X14" s="1212">
        <v>11383</v>
      </c>
      <c r="Y14" s="1157">
        <v>4804</v>
      </c>
      <c r="Z14" s="448"/>
    </row>
    <row r="15" spans="1:26" ht="15.75" x14ac:dyDescent="0.25">
      <c r="A15" s="7" t="s">
        <v>6</v>
      </c>
      <c r="B15"/>
      <c r="C15" s="1000">
        <f>C13+C14</f>
        <v>16120</v>
      </c>
      <c r="D15" s="1000">
        <f t="shared" ref="D15:Q15" si="1">D13+D14</f>
        <v>457</v>
      </c>
      <c r="E15" s="1000">
        <f t="shared" si="1"/>
        <v>0</v>
      </c>
      <c r="F15" s="1000">
        <f t="shared" si="1"/>
        <v>0</v>
      </c>
      <c r="G15" s="1003">
        <f t="shared" si="1"/>
        <v>16577</v>
      </c>
      <c r="H15" s="1000">
        <f t="shared" si="1"/>
        <v>16103</v>
      </c>
      <c r="I15" s="1000">
        <f t="shared" si="1"/>
        <v>446</v>
      </c>
      <c r="J15" s="1000">
        <f t="shared" si="1"/>
        <v>0</v>
      </c>
      <c r="K15" s="1000">
        <f t="shared" si="1"/>
        <v>0</v>
      </c>
      <c r="L15" s="1003">
        <f t="shared" si="1"/>
        <v>16549</v>
      </c>
      <c r="M15" s="1000">
        <f t="shared" si="1"/>
        <v>3011261</v>
      </c>
      <c r="N15" s="1000">
        <f t="shared" si="1"/>
        <v>83402</v>
      </c>
      <c r="O15" s="1000">
        <f t="shared" si="1"/>
        <v>0</v>
      </c>
      <c r="P15" s="1000">
        <f t="shared" si="1"/>
        <v>0</v>
      </c>
      <c r="Q15" s="1000">
        <f t="shared" si="1"/>
        <v>3094663</v>
      </c>
      <c r="S15" s="1206">
        <f t="shared" si="0"/>
        <v>0.99831091271038186</v>
      </c>
      <c r="W15" s="1223" t="s">
        <v>1095</v>
      </c>
      <c r="X15" s="1224">
        <f>AVERAGE(X12:X14)</f>
        <v>11559.666666666666</v>
      </c>
      <c r="Y15" s="1225">
        <f>AVERAGE(Y12:Y14)</f>
        <v>4789.333333333333</v>
      </c>
      <c r="Z15" s="448"/>
    </row>
    <row r="16" spans="1:26" ht="15.75" thickBot="1" x14ac:dyDescent="0.3">
      <c r="A16" t="s">
        <v>7</v>
      </c>
      <c r="B16"/>
      <c r="C16"/>
      <c r="D16"/>
      <c r="L16" s="1185">
        <f>L15/G15</f>
        <v>0.99831091271038186</v>
      </c>
      <c r="W16" s="1226"/>
      <c r="X16" s="1159"/>
      <c r="Y16" s="1160"/>
      <c r="Z16" s="448"/>
    </row>
    <row r="17" spans="1:26" ht="15.75" thickBot="1" x14ac:dyDescent="0.25">
      <c r="A17" t="s">
        <v>8</v>
      </c>
      <c r="B17"/>
      <c r="C17"/>
      <c r="D17"/>
      <c r="G17" s="1006">
        <v>11705</v>
      </c>
      <c r="I17" s="8"/>
      <c r="J17" s="8"/>
      <c r="K17" s="8"/>
      <c r="L17" s="8"/>
      <c r="W17" s="1227" t="s">
        <v>1096</v>
      </c>
      <c r="X17" s="1162">
        <v>5971</v>
      </c>
      <c r="Y17" s="1163">
        <v>2559</v>
      </c>
      <c r="Z17" s="448"/>
    </row>
    <row r="18" spans="1:26" customFormat="1" ht="13.5" thickBot="1" x14ac:dyDescent="0.25">
      <c r="A18" s="12" t="s">
        <v>385</v>
      </c>
      <c r="J18" s="8"/>
      <c r="K18" s="8"/>
      <c r="L18" s="8"/>
      <c r="W18" s="448"/>
      <c r="X18" s="448"/>
      <c r="Y18" s="448"/>
      <c r="Z18" s="448"/>
    </row>
    <row r="19" spans="1:26" customFormat="1" ht="15.75" thickBot="1" x14ac:dyDescent="0.25">
      <c r="C19" s="12" t="s">
        <v>386</v>
      </c>
      <c r="E19" s="9"/>
      <c r="F19" s="9"/>
      <c r="G19" s="9"/>
      <c r="H19" s="9"/>
      <c r="I19" s="9"/>
      <c r="J19" s="9"/>
      <c r="K19" s="9"/>
      <c r="L19" s="9"/>
      <c r="M19" s="9"/>
      <c r="W19" s="1228" t="s">
        <v>1097</v>
      </c>
      <c r="X19" s="1165">
        <f>X12</f>
        <v>11693</v>
      </c>
      <c r="Y19" s="1165">
        <f>Y12</f>
        <v>4856</v>
      </c>
      <c r="Z19" s="1279">
        <f>X19+Y19</f>
        <v>16549</v>
      </c>
    </row>
    <row r="20" spans="1:26" ht="15.75" thickBot="1" x14ac:dyDescent="0.25">
      <c r="A20" s="11" t="s">
        <v>10</v>
      </c>
      <c r="B20" s="1400">
        <v>43936</v>
      </c>
      <c r="C20" s="1400"/>
      <c r="D20" s="11"/>
      <c r="E20" s="11"/>
      <c r="F20" s="11" t="s">
        <v>1065</v>
      </c>
      <c r="G20" s="1006">
        <v>11705</v>
      </c>
      <c r="I20" s="11"/>
      <c r="O20" s="1396"/>
      <c r="P20" s="1396"/>
      <c r="Q20" s="1397"/>
      <c r="W20" s="1228" t="s">
        <v>1098</v>
      </c>
      <c r="X20" s="1166"/>
      <c r="Y20" s="1167"/>
      <c r="Z20" s="1280"/>
    </row>
    <row r="21" spans="1:26" ht="12.75" customHeight="1" x14ac:dyDescent="0.2">
      <c r="A21" s="247"/>
      <c r="B21" s="247"/>
      <c r="C21" s="247"/>
      <c r="D21" s="247"/>
      <c r="E21" s="247"/>
      <c r="F21" s="247" t="s">
        <v>1066</v>
      </c>
      <c r="G21" s="1007">
        <v>4845</v>
      </c>
      <c r="H21" s="247"/>
      <c r="I21" s="247"/>
      <c r="J21" s="247"/>
      <c r="K21" s="247"/>
      <c r="L21" s="247"/>
      <c r="M21" s="247"/>
      <c r="N21" s="247"/>
      <c r="O21" s="247"/>
      <c r="P21" s="247"/>
      <c r="Q21" s="247"/>
      <c r="W21" s="1213"/>
      <c r="X21" s="1213"/>
      <c r="Y21" s="1213"/>
      <c r="Z21" s="1213"/>
    </row>
    <row r="22" spans="1:26" ht="15.75" customHeight="1" x14ac:dyDescent="0.25">
      <c r="A22" s="1389" t="s">
        <v>1050</v>
      </c>
      <c r="B22" s="1389"/>
      <c r="C22" s="11"/>
      <c r="D22" s="11"/>
      <c r="E22" s="11"/>
      <c r="F22" s="11" t="s">
        <v>1067</v>
      </c>
      <c r="G22" s="1005">
        <f>G20+G21</f>
        <v>16550</v>
      </c>
      <c r="N22" s="1287" t="s">
        <v>1055</v>
      </c>
      <c r="O22" s="1287"/>
      <c r="P22" s="1287"/>
      <c r="Q22" s="26"/>
    </row>
    <row r="23" spans="1:26" ht="15.75" customHeight="1" x14ac:dyDescent="0.2">
      <c r="A23" s="1399"/>
      <c r="B23" s="1399"/>
      <c r="C23" s="1399"/>
      <c r="D23" s="1399"/>
      <c r="E23" s="1399"/>
      <c r="F23" s="1399"/>
      <c r="G23" s="1399"/>
      <c r="H23" s="1399"/>
      <c r="I23" s="1399"/>
      <c r="J23" s="1399"/>
      <c r="K23" s="1399"/>
      <c r="L23" s="1399"/>
      <c r="N23" s="1287" t="s">
        <v>1056</v>
      </c>
      <c r="O23" s="1287"/>
      <c r="P23" s="1287"/>
    </row>
  </sheetData>
  <mergeCells count="19">
    <mergeCell ref="Z19:Z20"/>
    <mergeCell ref="O20:Q20"/>
    <mergeCell ref="N7:Q7"/>
    <mergeCell ref="A5:O5"/>
    <mergeCell ref="A23:L23"/>
    <mergeCell ref="B20:C20"/>
    <mergeCell ref="A13:B13"/>
    <mergeCell ref="N22:P22"/>
    <mergeCell ref="N23:P23"/>
    <mergeCell ref="A22:B22"/>
    <mergeCell ref="O1:Q1"/>
    <mergeCell ref="A2:L2"/>
    <mergeCell ref="A3:L3"/>
    <mergeCell ref="A8:A9"/>
    <mergeCell ref="B8:B9"/>
    <mergeCell ref="C8:G8"/>
    <mergeCell ref="H8:L8"/>
    <mergeCell ref="M8:Q8"/>
    <mergeCell ref="A7:C7"/>
  </mergeCells>
  <phoneticPr fontId="0" type="noConversion"/>
  <printOptions horizontalCentered="1"/>
  <pageMargins left="0.16" right="0.16" top="0.23622047244094499" bottom="0.16" header="0.31496062992126" footer="7.69"/>
  <pageSetup paperSize="9" scale="84" orientation="landscape" r:id="rId1"/>
  <rowBreaks count="1" manualBreakCount="1">
    <brk id="23"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6"/>
  <sheetViews>
    <sheetView view="pageBreakPreview" topLeftCell="A4" zoomScaleSheetLayoutView="100" workbookViewId="0">
      <selection activeCell="K17" sqref="K17"/>
    </sheetView>
  </sheetViews>
  <sheetFormatPr defaultColWidth="9.140625" defaultRowHeight="12.75" x14ac:dyDescent="0.2"/>
  <cols>
    <col min="1" max="1" width="7.140625" style="12" customWidth="1"/>
    <col min="2" max="2" width="11.140625" style="12" customWidth="1"/>
    <col min="3" max="3" width="9.5703125" style="12" customWidth="1"/>
    <col min="4" max="4" width="9.28515625" style="12" customWidth="1"/>
    <col min="5" max="6" width="9.140625" style="12"/>
    <col min="7" max="7" width="10.7109375" style="12" customWidth="1"/>
    <col min="8" max="8" width="10.28515625" style="12" customWidth="1"/>
    <col min="9" max="9" width="10.7109375" style="12" customWidth="1"/>
    <col min="10" max="10" width="10.28515625" style="12" customWidth="1"/>
    <col min="11" max="11" width="11.28515625" style="12" customWidth="1"/>
    <col min="12" max="12" width="11.7109375" style="12" customWidth="1"/>
    <col min="13" max="13" width="12.42578125" style="12" bestFit="1" customWidth="1"/>
    <col min="14" max="14" width="9.42578125" style="12" customWidth="1"/>
    <col min="15" max="15" width="8.85546875" style="12" customWidth="1"/>
    <col min="16" max="16" width="9.140625" style="12"/>
    <col min="17" max="17" width="14.85546875" style="12" customWidth="1"/>
    <col min="18" max="18" width="9.140625" style="12" hidden="1" customWidth="1"/>
    <col min="19" max="20" width="9.140625" style="12"/>
    <col min="21" max="21" width="10.28515625" style="12" bestFit="1" customWidth="1"/>
    <col min="22" max="22" width="9.140625" style="12"/>
    <col min="23" max="23" width="10.28515625" style="12" bestFit="1" customWidth="1"/>
    <col min="24" max="16384" width="9.140625" style="12"/>
  </cols>
  <sheetData>
    <row r="1" spans="1:19" customFormat="1" ht="12.75" customHeight="1" x14ac:dyDescent="0.2">
      <c r="D1" s="12"/>
      <c r="E1" s="12"/>
      <c r="F1" s="12"/>
      <c r="G1" s="12"/>
      <c r="H1" s="12"/>
      <c r="I1" s="12"/>
      <c r="J1" s="12"/>
      <c r="K1" s="12"/>
      <c r="L1" s="12"/>
      <c r="M1" s="12"/>
      <c r="N1" s="12"/>
      <c r="O1" s="1390" t="s">
        <v>50</v>
      </c>
      <c r="P1" s="1390"/>
      <c r="Q1" s="1390"/>
    </row>
    <row r="2" spans="1:19" customFormat="1" ht="15.75" x14ac:dyDescent="0.25">
      <c r="A2" s="1403" t="s">
        <v>0</v>
      </c>
      <c r="B2" s="1403"/>
      <c r="C2" s="1403"/>
      <c r="D2" s="1403"/>
      <c r="E2" s="1403"/>
      <c r="F2" s="1403"/>
      <c r="G2" s="1403"/>
      <c r="H2" s="1403"/>
      <c r="I2" s="1403"/>
      <c r="J2" s="1403"/>
      <c r="K2" s="1403"/>
      <c r="L2" s="1403"/>
      <c r="M2" s="33"/>
      <c r="N2" s="33"/>
      <c r="O2" s="33"/>
      <c r="P2" s="33"/>
    </row>
    <row r="3" spans="1:19" customFormat="1" ht="20.25" x14ac:dyDescent="0.3">
      <c r="A3" s="1378" t="s">
        <v>704</v>
      </c>
      <c r="B3" s="1378"/>
      <c r="C3" s="1378"/>
      <c r="D3" s="1378"/>
      <c r="E3" s="1378"/>
      <c r="F3" s="1378"/>
      <c r="G3" s="1378"/>
      <c r="H3" s="1378"/>
      <c r="I3" s="1378"/>
      <c r="J3" s="1378"/>
      <c r="K3" s="1378"/>
      <c r="L3" s="1378"/>
      <c r="M3" s="32"/>
      <c r="N3" s="32"/>
      <c r="O3" s="32"/>
      <c r="P3" s="32"/>
    </row>
    <row r="4" spans="1:19" customFormat="1" ht="11.25" customHeight="1" x14ac:dyDescent="0.2"/>
    <row r="5" spans="1:19" customFormat="1" ht="15.75" x14ac:dyDescent="0.25">
      <c r="A5" s="1398" t="s">
        <v>732</v>
      </c>
      <c r="B5" s="1398"/>
      <c r="C5" s="1398"/>
      <c r="D5" s="1398"/>
      <c r="E5" s="1398"/>
      <c r="F5" s="1398"/>
      <c r="G5" s="1398"/>
      <c r="H5" s="1398"/>
      <c r="I5" s="1398"/>
      <c r="J5" s="1398"/>
      <c r="K5" s="1398"/>
      <c r="L5" s="1398"/>
      <c r="M5" s="12"/>
      <c r="N5" s="12"/>
      <c r="O5" s="12"/>
      <c r="P5" s="12"/>
    </row>
    <row r="6" spans="1:19" ht="15" x14ac:dyDescent="0.2">
      <c r="N6" s="1367" t="s">
        <v>1036</v>
      </c>
      <c r="O6" s="1367"/>
      <c r="P6" s="1367"/>
      <c r="Q6" s="1367"/>
    </row>
    <row r="7" spans="1:19" ht="12.6" customHeight="1" x14ac:dyDescent="0.2">
      <c r="A7" s="1380" t="s">
        <v>873</v>
      </c>
      <c r="B7" s="1380"/>
      <c r="C7" s="1380"/>
      <c r="N7" s="1407"/>
      <c r="O7" s="1407"/>
      <c r="P7" s="1407"/>
      <c r="Q7" s="1407"/>
      <c r="R7" s="1407"/>
    </row>
    <row r="8" spans="1:19" s="11" customFormat="1" ht="12.75" customHeight="1" x14ac:dyDescent="0.2">
      <c r="A8" s="1382" t="s">
        <v>2</v>
      </c>
      <c r="B8" s="1382" t="s">
        <v>886</v>
      </c>
      <c r="C8" s="1391" t="s">
        <v>733</v>
      </c>
      <c r="D8" s="1391"/>
      <c r="E8" s="1391"/>
      <c r="F8" s="1408"/>
      <c r="G8" s="1408"/>
      <c r="H8" s="1392" t="s">
        <v>587</v>
      </c>
      <c r="I8" s="1391"/>
      <c r="J8" s="1391"/>
      <c r="K8" s="1391"/>
      <c r="L8" s="1391"/>
      <c r="M8" s="1404" t="s">
        <v>96</v>
      </c>
      <c r="N8" s="1405"/>
      <c r="O8" s="1405"/>
      <c r="P8" s="1405"/>
      <c r="Q8" s="1406"/>
    </row>
    <row r="9" spans="1:19" s="11" customFormat="1" ht="38.25" x14ac:dyDescent="0.2">
      <c r="A9" s="1382"/>
      <c r="B9" s="1382"/>
      <c r="C9" s="3" t="s">
        <v>179</v>
      </c>
      <c r="D9" s="3" t="s">
        <v>180</v>
      </c>
      <c r="E9" s="3" t="s">
        <v>314</v>
      </c>
      <c r="F9" s="4" t="s">
        <v>186</v>
      </c>
      <c r="G9" s="4" t="s">
        <v>101</v>
      </c>
      <c r="H9" s="3" t="s">
        <v>179</v>
      </c>
      <c r="I9" s="3" t="s">
        <v>180</v>
      </c>
      <c r="J9" s="3" t="s">
        <v>314</v>
      </c>
      <c r="K9" s="3" t="s">
        <v>186</v>
      </c>
      <c r="L9" s="3" t="s">
        <v>102</v>
      </c>
      <c r="M9" s="3" t="s">
        <v>179</v>
      </c>
      <c r="N9" s="3" t="s">
        <v>180</v>
      </c>
      <c r="O9" s="3" t="s">
        <v>314</v>
      </c>
      <c r="P9" s="4" t="s">
        <v>186</v>
      </c>
      <c r="Q9" s="3" t="s">
        <v>103</v>
      </c>
      <c r="R9" s="22"/>
      <c r="S9" s="23"/>
    </row>
    <row r="10" spans="1:19" s="248" customFormat="1" ht="15.75" x14ac:dyDescent="0.2">
      <c r="A10" s="229">
        <v>1</v>
      </c>
      <c r="B10" s="229">
        <v>2</v>
      </c>
      <c r="C10" s="229">
        <v>3</v>
      </c>
      <c r="D10" s="229">
        <v>4</v>
      </c>
      <c r="E10" s="229">
        <v>5</v>
      </c>
      <c r="F10" s="271">
        <v>6</v>
      </c>
      <c r="G10" s="229">
        <v>7</v>
      </c>
      <c r="H10" s="229">
        <v>8</v>
      </c>
      <c r="I10" s="229">
        <v>9</v>
      </c>
      <c r="J10" s="229">
        <v>10</v>
      </c>
      <c r="K10" s="229">
        <v>11</v>
      </c>
      <c r="L10" s="229">
        <v>12</v>
      </c>
      <c r="M10" s="229">
        <v>13</v>
      </c>
      <c r="N10" s="202">
        <v>14</v>
      </c>
      <c r="O10" s="256">
        <v>15</v>
      </c>
      <c r="P10" s="229">
        <v>16</v>
      </c>
      <c r="Q10" s="229">
        <v>17</v>
      </c>
    </row>
    <row r="11" spans="1:19" s="269" customFormat="1" ht="33" customHeight="1" x14ac:dyDescent="0.2">
      <c r="A11" s="332">
        <v>1</v>
      </c>
      <c r="B11" s="263" t="s">
        <v>693</v>
      </c>
      <c r="C11" s="332">
        <v>3552</v>
      </c>
      <c r="D11" s="332">
        <v>0</v>
      </c>
      <c r="E11" s="332">
        <v>0</v>
      </c>
      <c r="F11" s="311">
        <v>0</v>
      </c>
      <c r="G11" s="311">
        <f>SUM(C11:F11)</f>
        <v>3552</v>
      </c>
      <c r="H11" s="332">
        <v>3552</v>
      </c>
      <c r="I11" s="332">
        <v>0</v>
      </c>
      <c r="J11" s="332">
        <v>0</v>
      </c>
      <c r="K11" s="311">
        <v>0</v>
      </c>
      <c r="L11" s="987">
        <f>SUM(H11:K11)</f>
        <v>3552</v>
      </c>
      <c r="M11" s="332">
        <f>L11*187</f>
        <v>664224</v>
      </c>
      <c r="N11" s="332">
        <v>0</v>
      </c>
      <c r="O11" s="332">
        <v>0</v>
      </c>
      <c r="P11" s="332">
        <v>0</v>
      </c>
      <c r="Q11" s="332">
        <f>SUM(M11:P11)</f>
        <v>664224</v>
      </c>
    </row>
    <row r="12" spans="1:19" s="269" customFormat="1" ht="33" customHeight="1" x14ac:dyDescent="0.2">
      <c r="A12" s="212">
        <v>2</v>
      </c>
      <c r="B12" s="263" t="s">
        <v>876</v>
      </c>
      <c r="C12" s="332">
        <v>1238</v>
      </c>
      <c r="D12" s="332">
        <v>82</v>
      </c>
      <c r="E12" s="332">
        <v>0</v>
      </c>
      <c r="F12" s="311">
        <v>0</v>
      </c>
      <c r="G12" s="311">
        <f>SUM(C12:F12)</f>
        <v>1320</v>
      </c>
      <c r="H12" s="332">
        <v>1226</v>
      </c>
      <c r="I12" s="332">
        <v>78</v>
      </c>
      <c r="J12" s="332">
        <v>0</v>
      </c>
      <c r="K12" s="311">
        <v>0</v>
      </c>
      <c r="L12" s="991">
        <f>SUM(H12:K12)</f>
        <v>1304</v>
      </c>
      <c r="M12" s="332">
        <f>H12*187</f>
        <v>229262</v>
      </c>
      <c r="N12" s="332">
        <f>I12*187</f>
        <v>14586</v>
      </c>
      <c r="O12" s="332">
        <v>0</v>
      </c>
      <c r="P12" s="332">
        <v>0</v>
      </c>
      <c r="Q12" s="378">
        <f>SUM(M12:P12)</f>
        <v>243848</v>
      </c>
    </row>
    <row r="13" spans="1:19" s="305" customFormat="1" ht="33" customHeight="1" x14ac:dyDescent="0.2">
      <c r="A13" s="990"/>
      <c r="B13" s="993" t="s">
        <v>880</v>
      </c>
      <c r="C13" s="990">
        <f>SUM(C11:C12)</f>
        <v>4790</v>
      </c>
      <c r="D13" s="990">
        <f t="shared" ref="D13:Q13" si="0">SUM(D11:D12)</f>
        <v>82</v>
      </c>
      <c r="E13" s="990">
        <f t="shared" si="0"/>
        <v>0</v>
      </c>
      <c r="F13" s="990">
        <f t="shared" si="0"/>
        <v>0</v>
      </c>
      <c r="G13" s="990">
        <f t="shared" si="0"/>
        <v>4872</v>
      </c>
      <c r="H13" s="990">
        <f t="shared" si="0"/>
        <v>4778</v>
      </c>
      <c r="I13" s="990">
        <f t="shared" si="0"/>
        <v>78</v>
      </c>
      <c r="J13" s="990">
        <f t="shared" si="0"/>
        <v>0</v>
      </c>
      <c r="K13" s="990">
        <f t="shared" si="0"/>
        <v>0</v>
      </c>
      <c r="L13" s="990">
        <f t="shared" si="0"/>
        <v>4856</v>
      </c>
      <c r="M13" s="990">
        <f t="shared" si="0"/>
        <v>893486</v>
      </c>
      <c r="N13" s="996">
        <f t="shared" si="0"/>
        <v>14586</v>
      </c>
      <c r="O13" s="990">
        <f t="shared" si="0"/>
        <v>0</v>
      </c>
      <c r="P13" s="990">
        <f t="shared" si="0"/>
        <v>0</v>
      </c>
      <c r="Q13" s="990">
        <f t="shared" si="0"/>
        <v>908072</v>
      </c>
    </row>
    <row r="14" spans="1:19" s="305" customFormat="1" ht="33" customHeight="1" x14ac:dyDescent="0.2">
      <c r="A14" s="1401" t="s">
        <v>1068</v>
      </c>
      <c r="B14" s="1402"/>
      <c r="C14" s="1402"/>
      <c r="D14" s="1402"/>
      <c r="E14" s="1402"/>
      <c r="F14" s="1402"/>
      <c r="G14" s="1402"/>
      <c r="H14" s="1402"/>
      <c r="I14" s="1402"/>
      <c r="J14" s="1402"/>
      <c r="K14" s="1402"/>
      <c r="L14" s="1402"/>
      <c r="M14" s="1402"/>
      <c r="N14" s="1402"/>
      <c r="O14" s="1402"/>
      <c r="P14" s="1402"/>
      <c r="Q14" s="1402"/>
    </row>
    <row r="15" spans="1:19" s="305" customFormat="1" ht="33" customHeight="1" x14ac:dyDescent="0.2">
      <c r="A15" s="1011"/>
      <c r="B15" s="1011"/>
      <c r="C15" s="1011"/>
      <c r="D15" s="1011"/>
      <c r="E15" s="1011"/>
      <c r="F15" s="1011"/>
      <c r="G15" s="1011"/>
      <c r="H15" s="1011"/>
      <c r="I15" s="1011"/>
      <c r="J15" s="1011"/>
      <c r="K15" s="1011"/>
      <c r="L15" s="1011"/>
      <c r="M15" s="1011"/>
      <c r="N15" s="1011"/>
      <c r="O15" s="1011"/>
      <c r="P15" s="1011"/>
      <c r="Q15" s="1011"/>
    </row>
    <row r="16" spans="1:19" x14ac:dyDescent="0.2">
      <c r="A16" s="47"/>
      <c r="B16" s="16"/>
      <c r="C16" s="16"/>
      <c r="D16" s="16"/>
      <c r="E16" s="16"/>
      <c r="F16" s="16"/>
      <c r="G16" s="16"/>
      <c r="H16" s="16"/>
      <c r="I16" s="16"/>
      <c r="J16" s="16"/>
      <c r="K16" s="16"/>
      <c r="L16" s="16"/>
      <c r="M16" s="16"/>
      <c r="N16" s="16"/>
      <c r="O16" s="16"/>
      <c r="P16" s="16"/>
      <c r="Q16" s="16"/>
    </row>
    <row r="17" spans="1:17" x14ac:dyDescent="0.2">
      <c r="A17" s="7" t="s">
        <v>6</v>
      </c>
      <c r="B17"/>
      <c r="C17"/>
      <c r="D17"/>
      <c r="H17" s="989" t="s">
        <v>1058</v>
      </c>
    </row>
    <row r="18" spans="1:17" ht="14.25" x14ac:dyDescent="0.2">
      <c r="A18" t="s">
        <v>7</v>
      </c>
      <c r="B18"/>
      <c r="C18"/>
      <c r="D18"/>
      <c r="G18" s="1007">
        <v>4845</v>
      </c>
    </row>
    <row r="19" spans="1:17" x14ac:dyDescent="0.2">
      <c r="A19" t="s">
        <v>8</v>
      </c>
      <c r="B19"/>
      <c r="C19"/>
      <c r="D19"/>
      <c r="I19" s="8"/>
      <c r="J19" s="8"/>
      <c r="K19" s="8"/>
      <c r="L19" s="8"/>
    </row>
    <row r="20" spans="1:17" customFormat="1" x14ac:dyDescent="0.2">
      <c r="A20" s="12" t="s">
        <v>385</v>
      </c>
      <c r="J20" s="8"/>
      <c r="K20" s="8"/>
      <c r="L20" s="8"/>
    </row>
    <row r="21" spans="1:17" customFormat="1" x14ac:dyDescent="0.2">
      <c r="C21" s="12" t="s">
        <v>387</v>
      </c>
      <c r="E21" s="9"/>
      <c r="F21" s="9"/>
      <c r="G21" s="9"/>
      <c r="H21" s="9"/>
      <c r="I21" s="9"/>
      <c r="J21" s="9"/>
      <c r="K21" s="9"/>
      <c r="L21" s="9"/>
      <c r="M21" s="9"/>
    </row>
    <row r="23" spans="1:17" ht="12.75" customHeight="1" x14ac:dyDescent="0.2">
      <c r="A23" s="11"/>
      <c r="B23" s="201"/>
      <c r="C23" s="11"/>
      <c r="D23" s="11"/>
      <c r="E23" s="11"/>
      <c r="F23" s="11"/>
      <c r="G23" s="11"/>
      <c r="I23" s="11"/>
      <c r="O23" s="340"/>
      <c r="P23" s="340"/>
      <c r="Q23" s="340"/>
    </row>
    <row r="24" spans="1:17" ht="12.75" customHeight="1" x14ac:dyDescent="0.2">
      <c r="A24" s="340"/>
      <c r="B24" s="340"/>
      <c r="C24" s="340"/>
      <c r="D24" s="340"/>
      <c r="E24" s="340"/>
      <c r="F24" s="340"/>
      <c r="G24" s="340"/>
      <c r="H24" s="340"/>
      <c r="I24" s="340"/>
      <c r="J24" s="340"/>
      <c r="K24" s="340"/>
      <c r="L24" s="340"/>
      <c r="M24" s="340"/>
      <c r="N24" s="1287" t="s">
        <v>9</v>
      </c>
      <c r="O24" s="1287"/>
      <c r="P24" s="1287"/>
      <c r="Q24" s="340"/>
    </row>
    <row r="25" spans="1:17" ht="15.75" customHeight="1" x14ac:dyDescent="0.2">
      <c r="A25" s="1389"/>
      <c r="B25" s="1389"/>
      <c r="C25" s="11"/>
      <c r="D25" s="11"/>
      <c r="E25" s="11"/>
      <c r="F25" s="11"/>
      <c r="N25" s="1287" t="s">
        <v>1056</v>
      </c>
      <c r="O25" s="1287"/>
      <c r="P25" s="1287"/>
      <c r="Q25" s="26"/>
    </row>
    <row r="26" spans="1:17" x14ac:dyDescent="0.2">
      <c r="A26" s="347"/>
      <c r="B26" s="347"/>
      <c r="C26" s="347"/>
      <c r="D26" s="347"/>
      <c r="E26" s="347"/>
      <c r="F26" s="347"/>
      <c r="G26" s="347"/>
      <c r="H26" s="347"/>
      <c r="I26" s="347"/>
      <c r="J26" s="347"/>
      <c r="K26" s="347"/>
      <c r="L26" s="347"/>
    </row>
    <row r="39" spans="4:19" x14ac:dyDescent="0.2">
      <c r="D39" s="226"/>
    </row>
    <row r="40" spans="4:19" x14ac:dyDescent="0.2">
      <c r="D40" s="226"/>
    </row>
    <row r="41" spans="4:19" x14ac:dyDescent="0.2">
      <c r="D41" s="226"/>
    </row>
    <row r="42" spans="4:19" x14ac:dyDescent="0.2">
      <c r="D42" s="226"/>
      <c r="E42" s="226"/>
      <c r="L42" s="226"/>
    </row>
    <row r="43" spans="4:19" x14ac:dyDescent="0.2">
      <c r="L43" s="226"/>
      <c r="N43" s="226"/>
      <c r="O43" s="226"/>
      <c r="S43" s="226"/>
    </row>
    <row r="44" spans="4:19" x14ac:dyDescent="0.2">
      <c r="L44" s="226"/>
      <c r="N44" s="226"/>
      <c r="O44" s="226"/>
    </row>
    <row r="45" spans="4:19" x14ac:dyDescent="0.2">
      <c r="H45" s="226"/>
      <c r="L45" s="226"/>
      <c r="M45" s="226"/>
      <c r="N45" s="226"/>
      <c r="O45" s="226"/>
    </row>
    <row r="46" spans="4:19" x14ac:dyDescent="0.2">
      <c r="O46" s="227"/>
    </row>
  </sheetData>
  <mergeCells count="16">
    <mergeCell ref="A14:Q14"/>
    <mergeCell ref="N25:P25"/>
    <mergeCell ref="A7:C7"/>
    <mergeCell ref="O1:Q1"/>
    <mergeCell ref="A2:L2"/>
    <mergeCell ref="A3:L3"/>
    <mergeCell ref="A5:L5"/>
    <mergeCell ref="M8:Q8"/>
    <mergeCell ref="A8:A9"/>
    <mergeCell ref="B8:B9"/>
    <mergeCell ref="N7:R7"/>
    <mergeCell ref="C8:G8"/>
    <mergeCell ref="H8:L8"/>
    <mergeCell ref="N24:P24"/>
    <mergeCell ref="A25:B25"/>
    <mergeCell ref="N6:Q6"/>
  </mergeCells>
  <phoneticPr fontId="0" type="noConversion"/>
  <printOptions horizontalCentered="1"/>
  <pageMargins left="0.3" right="0.16" top="0.23622047244094491" bottom="0" header="0.31496062992125984" footer="0.31496062992125984"/>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7"/>
  <sheetViews>
    <sheetView view="pageBreakPreview" zoomScaleSheetLayoutView="100" workbookViewId="0">
      <selection activeCell="E12" sqref="E12"/>
    </sheetView>
  </sheetViews>
  <sheetFormatPr defaultRowHeight="12.75" x14ac:dyDescent="0.2"/>
  <cols>
    <col min="1" max="1" width="6" customWidth="1"/>
    <col min="2" max="2" width="15.5703125" customWidth="1"/>
    <col min="3" max="6" width="20.85546875" customWidth="1"/>
    <col min="7" max="7" width="17" customWidth="1"/>
  </cols>
  <sheetData>
    <row r="1" spans="1:9" ht="18" x14ac:dyDescent="0.35">
      <c r="A1" s="1409" t="s">
        <v>0</v>
      </c>
      <c r="B1" s="1409"/>
      <c r="C1" s="1409"/>
      <c r="D1" s="1409"/>
      <c r="E1" s="1409"/>
      <c r="G1" s="97" t="s">
        <v>588</v>
      </c>
    </row>
    <row r="2" spans="1:9" ht="21" x14ac:dyDescent="0.35">
      <c r="A2" s="1410" t="s">
        <v>704</v>
      </c>
      <c r="B2" s="1410"/>
      <c r="C2" s="1410"/>
      <c r="D2" s="1410"/>
      <c r="E2" s="1410"/>
      <c r="F2" s="1410"/>
    </row>
    <row r="3" spans="1:9" ht="15" x14ac:dyDescent="0.3">
      <c r="A3" s="99"/>
      <c r="B3" s="99"/>
    </row>
    <row r="4" spans="1:9" ht="18" customHeight="1" x14ac:dyDescent="0.35">
      <c r="A4" s="1411" t="s">
        <v>589</v>
      </c>
      <c r="B4" s="1411"/>
      <c r="C4" s="1411"/>
      <c r="D4" s="1411"/>
      <c r="E4" s="1411"/>
      <c r="F4" s="1411"/>
    </row>
    <row r="5" spans="1:9" s="207" customFormat="1" ht="15.75" x14ac:dyDescent="0.2">
      <c r="A5" s="1380" t="s">
        <v>873</v>
      </c>
      <c r="B5" s="1380"/>
      <c r="C5" s="1380"/>
    </row>
    <row r="6" spans="1:9" ht="16.5" x14ac:dyDescent="0.3">
      <c r="A6" s="100"/>
      <c r="B6" s="100"/>
      <c r="F6" s="1367" t="s">
        <v>1036</v>
      </c>
      <c r="G6" s="1367"/>
      <c r="H6" s="1367"/>
      <c r="I6" s="1367"/>
    </row>
    <row r="7" spans="1:9" s="215" customFormat="1" ht="42" customHeight="1" x14ac:dyDescent="0.2">
      <c r="A7" s="278" t="s">
        <v>2</v>
      </c>
      <c r="B7" s="1382" t="s">
        <v>886</v>
      </c>
      <c r="C7" s="279" t="s">
        <v>590</v>
      </c>
      <c r="D7" s="279" t="s">
        <v>591</v>
      </c>
      <c r="E7" s="279" t="s">
        <v>592</v>
      </c>
      <c r="F7" s="279" t="s">
        <v>593</v>
      </c>
      <c r="G7" s="280" t="s">
        <v>594</v>
      </c>
    </row>
    <row r="8" spans="1:9" s="276" customFormat="1" ht="15" x14ac:dyDescent="0.2">
      <c r="A8" s="277" t="s">
        <v>223</v>
      </c>
      <c r="B8" s="1382"/>
      <c r="C8" s="231" t="s">
        <v>225</v>
      </c>
      <c r="D8" s="277" t="s">
        <v>226</v>
      </c>
      <c r="E8" s="277" t="s">
        <v>227</v>
      </c>
      <c r="F8" s="277" t="s">
        <v>228</v>
      </c>
      <c r="G8" s="277" t="s">
        <v>229</v>
      </c>
    </row>
    <row r="9" spans="1:9" s="276" customFormat="1" ht="34.5" customHeight="1" x14ac:dyDescent="0.2">
      <c r="A9" s="272">
        <v>1</v>
      </c>
      <c r="B9" s="273" t="s">
        <v>693</v>
      </c>
      <c r="C9" s="232">
        <v>11705</v>
      </c>
      <c r="D9" s="332">
        <v>11034</v>
      </c>
      <c r="E9" s="274">
        <v>671</v>
      </c>
      <c r="F9" s="275">
        <v>0</v>
      </c>
      <c r="G9" s="274">
        <v>0</v>
      </c>
    </row>
    <row r="10" spans="1:9" s="276" customFormat="1" ht="34.5" customHeight="1" x14ac:dyDescent="0.2">
      <c r="A10" s="272">
        <v>2</v>
      </c>
      <c r="B10" s="273" t="s">
        <v>876</v>
      </c>
      <c r="C10" s="349">
        <v>4872</v>
      </c>
      <c r="D10" s="349">
        <v>3196</v>
      </c>
      <c r="E10" s="274">
        <f>C10-D10</f>
        <v>1676</v>
      </c>
      <c r="F10" s="349">
        <v>0</v>
      </c>
      <c r="G10" s="274">
        <v>0</v>
      </c>
    </row>
    <row r="11" spans="1:9" s="276" customFormat="1" ht="34.5" customHeight="1" x14ac:dyDescent="0.2">
      <c r="A11" s="272">
        <v>8</v>
      </c>
      <c r="B11" s="673" t="s">
        <v>880</v>
      </c>
      <c r="C11" s="334">
        <f>SUM(C9:C10)</f>
        <v>16577</v>
      </c>
      <c r="D11" s="274">
        <f>SUM(D9:D10)</f>
        <v>14230</v>
      </c>
      <c r="E11" s="274">
        <f>SUM(E9:E10)</f>
        <v>2347</v>
      </c>
      <c r="F11" s="274">
        <f>SUM(F9:F10)</f>
        <v>0</v>
      </c>
      <c r="G11" s="274">
        <f>SUM(G9:G10)</f>
        <v>0</v>
      </c>
    </row>
    <row r="12" spans="1:9" ht="15" x14ac:dyDescent="0.2">
      <c r="D12" s="1004">
        <f>D11/C11</f>
        <v>0.85841829040236473</v>
      </c>
      <c r="E12" s="1004">
        <f>E11/C11</f>
        <v>0.14158170959763527</v>
      </c>
      <c r="G12" s="203"/>
    </row>
    <row r="14" spans="1:9" ht="15" customHeight="1" x14ac:dyDescent="0.2">
      <c r="A14" s="157"/>
      <c r="B14" s="157"/>
      <c r="C14" s="157"/>
      <c r="D14" s="157"/>
      <c r="E14" s="1287" t="s">
        <v>1055</v>
      </c>
      <c r="F14" s="1287"/>
      <c r="G14" s="1287"/>
      <c r="H14" s="158"/>
      <c r="I14" s="158"/>
    </row>
    <row r="15" spans="1:9" ht="15" customHeight="1" x14ac:dyDescent="0.2">
      <c r="A15" s="157"/>
      <c r="B15" s="157"/>
      <c r="C15" s="157"/>
      <c r="D15" s="157"/>
      <c r="E15" s="1287" t="s">
        <v>1056</v>
      </c>
      <c r="F15" s="1287"/>
      <c r="G15" s="1287"/>
      <c r="H15" s="158"/>
      <c r="I15" s="158"/>
    </row>
    <row r="16" spans="1:9" x14ac:dyDescent="0.2">
      <c r="A16" s="1389"/>
      <c r="B16" s="1389"/>
      <c r="C16" s="157"/>
      <c r="D16" s="157"/>
      <c r="E16" s="157"/>
      <c r="F16" s="159"/>
      <c r="G16" s="160"/>
      <c r="H16" s="157"/>
      <c r="I16" s="157"/>
    </row>
    <row r="17" spans="1:13" x14ac:dyDescent="0.2">
      <c r="A17" s="157"/>
      <c r="B17" s="157"/>
      <c r="C17" s="157"/>
      <c r="D17" s="157"/>
      <c r="E17" s="157"/>
      <c r="F17" s="157"/>
      <c r="G17" s="157"/>
      <c r="H17" s="157"/>
      <c r="I17" s="157"/>
      <c r="J17" s="157"/>
      <c r="K17" s="157"/>
      <c r="L17" s="157"/>
      <c r="M17" s="157"/>
    </row>
  </sheetData>
  <mergeCells count="9">
    <mergeCell ref="A16:B16"/>
    <mergeCell ref="A1:E1"/>
    <mergeCell ref="A2:F2"/>
    <mergeCell ref="A4:F4"/>
    <mergeCell ref="E14:G14"/>
    <mergeCell ref="E15:G15"/>
    <mergeCell ref="A5:C5"/>
    <mergeCell ref="B7:B8"/>
    <mergeCell ref="F6:I6"/>
  </mergeCells>
  <printOptions horizontalCentered="1"/>
  <pageMargins left="0.70866141732283472" right="0.21" top="0.23622047244094491" bottom="0"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8"/>
  <sheetViews>
    <sheetView view="pageBreakPreview" topLeftCell="D4" zoomScale="90" zoomScaleSheetLayoutView="90" workbookViewId="0">
      <selection activeCell="E10" sqref="E10"/>
    </sheetView>
  </sheetViews>
  <sheetFormatPr defaultColWidth="9.140625" defaultRowHeight="12.75" x14ac:dyDescent="0.2"/>
  <cols>
    <col min="1" max="1" width="7.42578125" style="142" customWidth="1"/>
    <col min="2" max="2" width="17.140625" style="142" customWidth="1"/>
    <col min="3" max="3" width="11" style="142" customWidth="1"/>
    <col min="4" max="4" width="10" style="142" customWidth="1"/>
    <col min="5" max="5" width="13.140625" style="142" customWidth="1"/>
    <col min="6" max="6" width="15.140625" style="142" customWidth="1"/>
    <col min="7" max="7" width="13.28515625" style="142" customWidth="1"/>
    <col min="8" max="8" width="14.7109375" style="142" customWidth="1"/>
    <col min="9" max="9" width="16.7109375" style="142" customWidth="1"/>
    <col min="10" max="10" width="19.28515625" style="142" customWidth="1"/>
    <col min="11" max="12" width="9.140625" style="142"/>
    <col min="13" max="13" width="14.85546875" style="142" customWidth="1"/>
    <col min="14" max="16384" width="9.140625" style="142"/>
  </cols>
  <sheetData>
    <row r="1" spans="1:16" s="147" customFormat="1" x14ac:dyDescent="0.2">
      <c r="E1" s="1360"/>
      <c r="F1" s="1360"/>
      <c r="G1" s="1360"/>
      <c r="H1" s="1360"/>
      <c r="I1" s="1360"/>
      <c r="J1" s="819" t="s">
        <v>51</v>
      </c>
    </row>
    <row r="2" spans="1:16" s="147" customFormat="1" ht="15" x14ac:dyDescent="0.2">
      <c r="A2" s="1369" t="s">
        <v>0</v>
      </c>
      <c r="B2" s="1369"/>
      <c r="C2" s="1369"/>
      <c r="D2" s="1369"/>
      <c r="E2" s="1369"/>
      <c r="F2" s="1369"/>
      <c r="G2" s="1369"/>
      <c r="H2" s="1369"/>
      <c r="I2" s="1369"/>
      <c r="J2" s="1369"/>
    </row>
    <row r="3" spans="1:16" s="147" customFormat="1" ht="20.25" x14ac:dyDescent="0.3">
      <c r="A3" s="1361" t="s">
        <v>704</v>
      </c>
      <c r="B3" s="1361"/>
      <c r="C3" s="1361"/>
      <c r="D3" s="1361"/>
      <c r="E3" s="1361"/>
      <c r="F3" s="1361"/>
      <c r="G3" s="1361"/>
      <c r="H3" s="1361"/>
      <c r="I3" s="1361"/>
      <c r="J3" s="1361"/>
    </row>
    <row r="4" spans="1:16" s="147" customFormat="1" ht="14.25" customHeight="1" x14ac:dyDescent="0.2"/>
    <row r="5" spans="1:16" ht="31.5" customHeight="1" x14ac:dyDescent="0.25">
      <c r="A5" s="1420" t="s">
        <v>734</v>
      </c>
      <c r="B5" s="1420"/>
      <c r="C5" s="1420"/>
      <c r="D5" s="1420"/>
      <c r="E5" s="1420"/>
      <c r="F5" s="1420"/>
      <c r="G5" s="1420"/>
      <c r="H5" s="1420"/>
      <c r="I5" s="1420"/>
      <c r="J5" s="1420"/>
    </row>
    <row r="6" spans="1:16" ht="13.5" customHeight="1" x14ac:dyDescent="0.2">
      <c r="A6" s="787"/>
      <c r="B6" s="787"/>
      <c r="C6" s="787"/>
      <c r="D6" s="787"/>
      <c r="E6" s="787"/>
      <c r="F6" s="787"/>
      <c r="G6" s="787"/>
      <c r="H6" s="787"/>
      <c r="I6" s="787"/>
      <c r="J6" s="787"/>
    </row>
    <row r="7" spans="1:16" ht="0.75" customHeight="1" x14ac:dyDescent="0.2"/>
    <row r="8" spans="1:16" ht="15.75" x14ac:dyDescent="0.2">
      <c r="A8" s="1300" t="s">
        <v>873</v>
      </c>
      <c r="B8" s="1300"/>
      <c r="C8" s="1300"/>
      <c r="H8" s="1419" t="s">
        <v>1036</v>
      </c>
      <c r="I8" s="1419"/>
      <c r="J8" s="1419"/>
    </row>
    <row r="9" spans="1:16" ht="12.75" customHeight="1" x14ac:dyDescent="0.2">
      <c r="A9" s="1374" t="s">
        <v>2</v>
      </c>
      <c r="B9" s="1374" t="s">
        <v>886</v>
      </c>
      <c r="C9" s="1416" t="s">
        <v>735</v>
      </c>
      <c r="D9" s="1417"/>
      <c r="E9" s="1417"/>
      <c r="F9" s="1418"/>
      <c r="G9" s="1416" t="s">
        <v>89</v>
      </c>
      <c r="H9" s="1417"/>
      <c r="I9" s="1417"/>
      <c r="J9" s="1418"/>
      <c r="O9" s="701"/>
      <c r="P9" s="702"/>
    </row>
    <row r="10" spans="1:16" ht="59.25" x14ac:dyDescent="0.2">
      <c r="A10" s="1374"/>
      <c r="B10" s="1374"/>
      <c r="C10" s="682" t="s">
        <v>152</v>
      </c>
      <c r="D10" s="682" t="s">
        <v>13</v>
      </c>
      <c r="E10" s="820" t="s">
        <v>736</v>
      </c>
      <c r="F10" s="820" t="s">
        <v>169</v>
      </c>
      <c r="G10" s="682" t="s">
        <v>152</v>
      </c>
      <c r="H10" s="821" t="s">
        <v>14</v>
      </c>
      <c r="I10" s="822" t="s">
        <v>679</v>
      </c>
      <c r="J10" s="682" t="s">
        <v>680</v>
      </c>
      <c r="M10" s="1002" t="s">
        <v>1064</v>
      </c>
    </row>
    <row r="11" spans="1:16" x14ac:dyDescent="0.2">
      <c r="A11" s="682">
        <v>1</v>
      </c>
      <c r="B11" s="682">
        <v>2</v>
      </c>
      <c r="C11" s="682">
        <v>3</v>
      </c>
      <c r="D11" s="682">
        <v>4</v>
      </c>
      <c r="E11" s="682">
        <v>5</v>
      </c>
      <c r="F11" s="820">
        <v>6</v>
      </c>
      <c r="G11" s="682"/>
      <c r="H11" s="821">
        <v>8</v>
      </c>
      <c r="I11" s="682">
        <v>9</v>
      </c>
      <c r="J11" s="682">
        <v>10</v>
      </c>
      <c r="M11" s="258"/>
    </row>
    <row r="12" spans="1:16" s="825" customFormat="1" ht="40.5" customHeight="1" x14ac:dyDescent="0.2">
      <c r="A12" s="360">
        <v>1</v>
      </c>
      <c r="B12" s="813" t="s">
        <v>693</v>
      </c>
      <c r="C12" s="345">
        <v>217</v>
      </c>
      <c r="D12" s="360">
        <v>4948</v>
      </c>
      <c r="E12" s="360">
        <v>220</v>
      </c>
      <c r="F12" s="823">
        <f>D12*E12</f>
        <v>1088560</v>
      </c>
      <c r="G12" s="360">
        <v>215</v>
      </c>
      <c r="H12" s="994">
        <f>'enrolment vs availed_PY'!Q11</f>
        <v>1593801</v>
      </c>
      <c r="I12" s="282">
        <v>187</v>
      </c>
      <c r="J12" s="360">
        <f>H12/I12</f>
        <v>8523</v>
      </c>
      <c r="M12" s="258">
        <v>198</v>
      </c>
    </row>
    <row r="13" spans="1:16" s="825" customFormat="1" ht="40.5" customHeight="1" x14ac:dyDescent="0.2">
      <c r="A13" s="360">
        <v>2</v>
      </c>
      <c r="B13" s="813" t="s">
        <v>876</v>
      </c>
      <c r="C13" s="345">
        <v>215</v>
      </c>
      <c r="D13" s="360">
        <v>3821</v>
      </c>
      <c r="E13" s="360">
        <v>220</v>
      </c>
      <c r="F13" s="823">
        <f>D13*E13</f>
        <v>840620</v>
      </c>
      <c r="G13" s="360">
        <v>138</v>
      </c>
      <c r="H13" s="994">
        <f>'enrolment vs availed_PY'!Q12</f>
        <v>592790</v>
      </c>
      <c r="I13" s="552">
        <v>187</v>
      </c>
      <c r="J13" s="360">
        <f>H13/I13</f>
        <v>3170</v>
      </c>
      <c r="M13" s="258">
        <v>198</v>
      </c>
    </row>
    <row r="14" spans="1:16" s="825" customFormat="1" ht="40.5" customHeight="1" x14ac:dyDescent="0.2">
      <c r="A14" s="345"/>
      <c r="B14" s="673" t="s">
        <v>880</v>
      </c>
      <c r="C14" s="346">
        <f t="shared" ref="C14" si="0">SUM(C12:C13)</f>
        <v>432</v>
      </c>
      <c r="D14" s="345">
        <f>SUM(D12:D13)</f>
        <v>8769</v>
      </c>
      <c r="E14" s="360"/>
      <c r="F14" s="826">
        <f>SUM(F12:F13)</f>
        <v>1929180</v>
      </c>
      <c r="G14" s="345">
        <f>SUM(G12:G13)</f>
        <v>353</v>
      </c>
      <c r="H14" s="827">
        <f>SUM(H12:H13)</f>
        <v>2186591</v>
      </c>
      <c r="I14" s="824"/>
      <c r="J14" s="345">
        <f>SUM(J12:J13)</f>
        <v>11693</v>
      </c>
      <c r="L14" s="1204">
        <f>J14/D14</f>
        <v>1.3334473714220549</v>
      </c>
    </row>
    <row r="15" spans="1:16" s="825" customFormat="1" ht="17.25" customHeight="1" x14ac:dyDescent="0.2">
      <c r="A15" s="929"/>
      <c r="B15" s="929"/>
      <c r="C15" s="1014">
        <f>'T5A_PLAN_vs_PRFM '!C14</f>
        <v>462</v>
      </c>
      <c r="D15" s="1014">
        <f>'T5A_PLAN_vs_PRFM '!D14</f>
        <v>3779</v>
      </c>
      <c r="E15" s="1014">
        <f>'T5A_PLAN_vs_PRFM '!E14</f>
        <v>0</v>
      </c>
      <c r="F15" s="1014">
        <f>'T5A_PLAN_vs_PRFM '!F14</f>
        <v>831380</v>
      </c>
      <c r="G15" s="1014">
        <f>'T5A_PLAN_vs_PRFM '!G14</f>
        <v>464</v>
      </c>
      <c r="H15" s="1014">
        <f>'T5A_PLAN_vs_PRFM '!H14</f>
        <v>908072</v>
      </c>
      <c r="I15" s="1014">
        <f>'T5A_PLAN_vs_PRFM '!I14</f>
        <v>0</v>
      </c>
      <c r="J15" s="1014">
        <f>'T5A_PLAN_vs_PRFM '!J14</f>
        <v>4856</v>
      </c>
      <c r="L15" s="1204">
        <f>J15/D15</f>
        <v>1.2849960306959514</v>
      </c>
    </row>
    <row r="16" spans="1:16" s="825" customFormat="1" ht="17.25" customHeight="1" x14ac:dyDescent="0.2">
      <c r="A16" s="929"/>
      <c r="B16" s="929"/>
      <c r="C16" s="1135">
        <f>C14+C15</f>
        <v>894</v>
      </c>
      <c r="D16" s="1135">
        <f t="shared" ref="D16:J16" si="1">D14+D15</f>
        <v>12548</v>
      </c>
      <c r="E16" s="260">
        <f t="shared" si="1"/>
        <v>0</v>
      </c>
      <c r="F16" s="1135">
        <f t="shared" si="1"/>
        <v>2760560</v>
      </c>
      <c r="G16" s="260">
        <f t="shared" si="1"/>
        <v>817</v>
      </c>
      <c r="H16" s="1135">
        <f t="shared" si="1"/>
        <v>3094663</v>
      </c>
      <c r="I16" s="260">
        <f t="shared" si="1"/>
        <v>0</v>
      </c>
      <c r="J16" s="1135">
        <f t="shared" si="1"/>
        <v>16549</v>
      </c>
      <c r="L16" s="1204">
        <f>J16/D16</f>
        <v>1.3188555945170546</v>
      </c>
    </row>
    <row r="17" spans="1:10" s="825" customFormat="1" ht="17.25" customHeight="1" x14ac:dyDescent="0.2">
      <c r="A17" s="929"/>
      <c r="B17" s="929"/>
      <c r="C17" s="929"/>
      <c r="D17" s="929"/>
      <c r="E17" s="929"/>
      <c r="F17" s="929"/>
      <c r="G17" s="929"/>
      <c r="H17" s="929"/>
      <c r="I17" s="929"/>
      <c r="J17" s="1205">
        <f>J16/D16</f>
        <v>1.3188555945170546</v>
      </c>
    </row>
    <row r="18" spans="1:10" s="825" customFormat="1" ht="48.75" customHeight="1" x14ac:dyDescent="0.2">
      <c r="A18" s="1412" t="s">
        <v>1069</v>
      </c>
      <c r="B18" s="1413"/>
      <c r="C18" s="1413"/>
      <c r="D18" s="1413"/>
      <c r="E18" s="1413"/>
      <c r="F18" s="1413"/>
      <c r="G18" s="1413"/>
      <c r="H18" s="1413"/>
      <c r="I18" s="1413"/>
      <c r="J18" s="1413"/>
    </row>
    <row r="19" spans="1:10" x14ac:dyDescent="0.2">
      <c r="A19" s="1414"/>
      <c r="B19" s="1414"/>
      <c r="C19" s="1414"/>
      <c r="D19" s="1414"/>
      <c r="E19" s="1414"/>
      <c r="F19" s="1414"/>
      <c r="G19" s="1414"/>
      <c r="H19" s="702"/>
      <c r="I19" s="702"/>
      <c r="J19" s="702"/>
    </row>
    <row r="20" spans="1:10" x14ac:dyDescent="0.2">
      <c r="A20" s="804"/>
      <c r="B20" s="828"/>
      <c r="E20" s="702"/>
      <c r="F20" s="702"/>
      <c r="G20" s="702"/>
      <c r="H20" s="702"/>
      <c r="I20" s="702"/>
      <c r="J20" s="702"/>
    </row>
    <row r="21" spans="1:10" ht="15.75" customHeight="1" x14ac:dyDescent="0.2">
      <c r="A21" s="1353"/>
      <c r="B21" s="1353"/>
      <c r="C21" s="812"/>
      <c r="D21" s="1001"/>
      <c r="E21" s="812"/>
      <c r="F21" s="812"/>
      <c r="G21" s="812"/>
      <c r="H21" s="1287" t="s">
        <v>1055</v>
      </c>
      <c r="I21" s="1287"/>
      <c r="J21" s="1287"/>
    </row>
    <row r="22" spans="1:10" ht="12.75" customHeight="1" x14ac:dyDescent="0.2">
      <c r="A22" s="714"/>
      <c r="B22" s="714"/>
      <c r="C22" s="714"/>
      <c r="D22" s="1001"/>
      <c r="E22" s="714"/>
      <c r="F22" s="714"/>
      <c r="G22" s="714"/>
      <c r="H22" s="1287" t="s">
        <v>1056</v>
      </c>
      <c r="I22" s="1287"/>
      <c r="J22" s="1287"/>
    </row>
    <row r="23" spans="1:10" x14ac:dyDescent="0.2">
      <c r="A23" s="812"/>
      <c r="B23" s="812"/>
      <c r="C23" s="812"/>
      <c r="D23" s="1001"/>
      <c r="E23" s="812"/>
      <c r="H23" s="715"/>
      <c r="I23" s="715"/>
      <c r="J23" s="715"/>
    </row>
    <row r="26" spans="1:10" x14ac:dyDescent="0.2">
      <c r="A26" s="1415"/>
      <c r="B26" s="1415"/>
      <c r="C26" s="1415"/>
      <c r="D26" s="1415"/>
      <c r="E26" s="1415"/>
      <c r="F26" s="1415"/>
      <c r="G26" s="1415"/>
      <c r="H26" s="1415"/>
      <c r="I26" s="1415"/>
      <c r="J26" s="1415"/>
    </row>
    <row r="28" spans="1:10" x14ac:dyDescent="0.2">
      <c r="A28" s="1415"/>
      <c r="B28" s="1415"/>
      <c r="C28" s="1415"/>
      <c r="D28" s="1415"/>
      <c r="E28" s="1415"/>
      <c r="F28" s="1415"/>
      <c r="G28" s="1415"/>
      <c r="H28" s="1415"/>
      <c r="I28" s="1415"/>
      <c r="J28" s="1415"/>
    </row>
  </sheetData>
  <mergeCells count="17">
    <mergeCell ref="E1:I1"/>
    <mergeCell ref="A2:J2"/>
    <mergeCell ref="A3:J3"/>
    <mergeCell ref="G9:J9"/>
    <mergeCell ref="C9:F9"/>
    <mergeCell ref="H8:J8"/>
    <mergeCell ref="A5:J5"/>
    <mergeCell ref="A9:A10"/>
    <mergeCell ref="B9:B10"/>
    <mergeCell ref="A8:C8"/>
    <mergeCell ref="A18:J18"/>
    <mergeCell ref="A19:G19"/>
    <mergeCell ref="A28:J28"/>
    <mergeCell ref="A26:J26"/>
    <mergeCell ref="H21:J21"/>
    <mergeCell ref="H22:J22"/>
    <mergeCell ref="A21:B21"/>
  </mergeCells>
  <phoneticPr fontId="0" type="noConversion"/>
  <printOptions horizontalCentered="1"/>
  <pageMargins left="0.70866141732283472" right="0.16" top="0.23622047244094491" bottom="0"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7"/>
  <sheetViews>
    <sheetView view="pageBreakPreview" topLeftCell="A3" zoomScale="90" zoomScaleSheetLayoutView="90" workbookViewId="0">
      <selection activeCell="I16" sqref="I16"/>
    </sheetView>
  </sheetViews>
  <sheetFormatPr defaultColWidth="9.140625" defaultRowHeight="12.75" x14ac:dyDescent="0.2"/>
  <cols>
    <col min="1" max="1" width="7.42578125" style="12" customWidth="1"/>
    <col min="2" max="2" width="17.140625" style="12" customWidth="1"/>
    <col min="3" max="3" width="11" style="12" customWidth="1"/>
    <col min="4" max="4" width="10" style="12" customWidth="1"/>
    <col min="5" max="5" width="14.140625" style="12" customWidth="1"/>
    <col min="6" max="6" width="14.28515625" style="12" customWidth="1"/>
    <col min="7" max="7" width="13.28515625" style="12" customWidth="1"/>
    <col min="8" max="8" width="14.7109375" style="12" customWidth="1"/>
    <col min="9" max="9" width="16.7109375" style="12" customWidth="1"/>
    <col min="10" max="10" width="20.140625" style="12" customWidth="1"/>
    <col min="11" max="11" width="9.140625" style="12"/>
    <col min="12" max="12" width="14.28515625" style="12" customWidth="1"/>
    <col min="13" max="16384" width="9.140625" style="12"/>
  </cols>
  <sheetData>
    <row r="1" spans="1:19" customFormat="1" x14ac:dyDescent="0.2">
      <c r="E1" s="1232"/>
      <c r="F1" s="1232"/>
      <c r="G1" s="1232"/>
      <c r="H1" s="1232"/>
      <c r="I1" s="1232"/>
      <c r="J1" s="81" t="s">
        <v>318</v>
      </c>
    </row>
    <row r="2" spans="1:19" customFormat="1" ht="15" x14ac:dyDescent="0.2">
      <c r="A2" s="1377" t="s">
        <v>0</v>
      </c>
      <c r="B2" s="1377"/>
      <c r="C2" s="1377"/>
      <c r="D2" s="1377"/>
      <c r="E2" s="1377"/>
      <c r="F2" s="1377"/>
      <c r="G2" s="1377"/>
      <c r="H2" s="1377"/>
      <c r="I2" s="1377"/>
      <c r="J2" s="1377"/>
    </row>
    <row r="3" spans="1:19" customFormat="1" ht="20.25" x14ac:dyDescent="0.3">
      <c r="A3" s="1378" t="s">
        <v>704</v>
      </c>
      <c r="B3" s="1378"/>
      <c r="C3" s="1378"/>
      <c r="D3" s="1378"/>
      <c r="E3" s="1378"/>
      <c r="F3" s="1378"/>
      <c r="G3" s="1378"/>
      <c r="H3" s="1378"/>
      <c r="I3" s="1378"/>
      <c r="J3" s="1378"/>
    </row>
    <row r="4" spans="1:19" customFormat="1" ht="14.25" customHeight="1" x14ac:dyDescent="0.2"/>
    <row r="5" spans="1:19" ht="15.75" x14ac:dyDescent="0.25">
      <c r="A5" s="1398" t="s">
        <v>737</v>
      </c>
      <c r="B5" s="1398"/>
      <c r="C5" s="1398"/>
      <c r="D5" s="1398"/>
      <c r="E5" s="1398"/>
      <c r="F5" s="1398"/>
      <c r="G5" s="1398"/>
      <c r="H5" s="1398"/>
      <c r="I5" s="1398"/>
      <c r="J5" s="1398"/>
      <c r="K5"/>
      <c r="L5"/>
      <c r="M5"/>
      <c r="N5"/>
      <c r="O5"/>
      <c r="P5"/>
      <c r="Q5"/>
      <c r="R5"/>
      <c r="S5"/>
    </row>
    <row r="6" spans="1:19" x14ac:dyDescent="0.2">
      <c r="A6" s="1"/>
      <c r="B6" s="1"/>
      <c r="C6" s="1"/>
      <c r="D6" s="1"/>
      <c r="E6" s="1"/>
      <c r="F6" s="1"/>
      <c r="G6" s="1"/>
      <c r="H6" s="1"/>
      <c r="I6" s="1"/>
      <c r="J6" s="1"/>
      <c r="K6"/>
      <c r="L6"/>
      <c r="M6"/>
      <c r="N6"/>
      <c r="O6"/>
      <c r="P6"/>
      <c r="Q6"/>
      <c r="R6"/>
      <c r="S6"/>
    </row>
    <row r="7" spans="1:19" ht="0.75" customHeight="1" x14ac:dyDescent="0.2">
      <c r="K7"/>
      <c r="L7"/>
      <c r="M7"/>
      <c r="N7"/>
      <c r="O7"/>
      <c r="P7"/>
      <c r="Q7"/>
      <c r="R7"/>
      <c r="S7"/>
    </row>
    <row r="8" spans="1:19" ht="15.75" x14ac:dyDescent="0.2">
      <c r="A8" s="1380" t="s">
        <v>873</v>
      </c>
      <c r="B8" s="1380"/>
      <c r="C8" s="1380"/>
      <c r="H8" s="1407" t="s">
        <v>1036</v>
      </c>
      <c r="I8" s="1407"/>
      <c r="J8" s="1407"/>
      <c r="K8"/>
      <c r="L8"/>
      <c r="M8"/>
      <c r="N8"/>
      <c r="O8"/>
      <c r="P8"/>
      <c r="Q8"/>
      <c r="R8"/>
      <c r="S8"/>
    </row>
    <row r="9" spans="1:19" ht="12.75" customHeight="1" x14ac:dyDescent="0.2">
      <c r="A9" s="1382" t="s">
        <v>2</v>
      </c>
      <c r="B9" s="1382" t="s">
        <v>886</v>
      </c>
      <c r="C9" s="1386" t="s">
        <v>735</v>
      </c>
      <c r="D9" s="1422"/>
      <c r="E9" s="1422"/>
      <c r="F9" s="1423"/>
      <c r="G9" s="1386" t="s">
        <v>89</v>
      </c>
      <c r="H9" s="1422"/>
      <c r="I9" s="1422"/>
      <c r="J9" s="1423"/>
      <c r="K9"/>
      <c r="L9"/>
      <c r="M9"/>
      <c r="N9"/>
      <c r="O9"/>
      <c r="P9"/>
      <c r="Q9"/>
      <c r="R9"/>
      <c r="S9"/>
    </row>
    <row r="10" spans="1:19" ht="51" x14ac:dyDescent="0.2">
      <c r="A10" s="1382"/>
      <c r="B10" s="1382"/>
      <c r="C10" s="3" t="s">
        <v>152</v>
      </c>
      <c r="D10" s="3" t="s">
        <v>13</v>
      </c>
      <c r="E10" s="137" t="s">
        <v>736</v>
      </c>
      <c r="F10" s="4" t="s">
        <v>169</v>
      </c>
      <c r="G10" s="3" t="s">
        <v>152</v>
      </c>
      <c r="H10" s="20" t="s">
        <v>14</v>
      </c>
      <c r="I10" s="70" t="s">
        <v>679</v>
      </c>
      <c r="J10" s="3" t="s">
        <v>681</v>
      </c>
      <c r="K10"/>
      <c r="L10" s="1002" t="s">
        <v>1064</v>
      </c>
      <c r="M10"/>
      <c r="N10"/>
      <c r="O10"/>
      <c r="P10"/>
      <c r="Q10"/>
      <c r="R10"/>
      <c r="S10"/>
    </row>
    <row r="11" spans="1:19" x14ac:dyDescent="0.2">
      <c r="A11" s="3">
        <v>1</v>
      </c>
      <c r="B11" s="3">
        <v>2</v>
      </c>
      <c r="C11" s="3">
        <v>3</v>
      </c>
      <c r="D11" s="3">
        <v>4</v>
      </c>
      <c r="E11" s="3">
        <v>5</v>
      </c>
      <c r="F11" s="4">
        <v>6</v>
      </c>
      <c r="G11" s="3">
        <v>7</v>
      </c>
      <c r="H11" s="68">
        <v>8</v>
      </c>
      <c r="I11" s="3">
        <v>9</v>
      </c>
      <c r="J11" s="3">
        <v>10</v>
      </c>
      <c r="K11"/>
      <c r="L11" s="258"/>
      <c r="M11"/>
      <c r="N11"/>
      <c r="O11"/>
      <c r="P11"/>
      <c r="Q11"/>
      <c r="R11"/>
      <c r="S11"/>
    </row>
    <row r="12" spans="1:19" s="269" customFormat="1" ht="42.75" customHeight="1" x14ac:dyDescent="0.2">
      <c r="A12" s="212">
        <v>1</v>
      </c>
      <c r="B12" s="263" t="s">
        <v>693</v>
      </c>
      <c r="C12" s="967">
        <v>304</v>
      </c>
      <c r="D12" s="265">
        <v>2486</v>
      </c>
      <c r="E12" s="265">
        <v>220</v>
      </c>
      <c r="F12" s="281">
        <f>D12*E12</f>
        <v>546920</v>
      </c>
      <c r="G12" s="264">
        <v>308</v>
      </c>
      <c r="H12" s="552">
        <f>'enrolment vs availed_UPY'!Q11</f>
        <v>664224</v>
      </c>
      <c r="I12" s="282">
        <v>187</v>
      </c>
      <c r="J12" s="282">
        <f>H12/I12</f>
        <v>3552</v>
      </c>
      <c r="K12"/>
      <c r="L12" s="258">
        <v>198</v>
      </c>
      <c r="M12"/>
      <c r="N12"/>
      <c r="O12"/>
      <c r="P12"/>
      <c r="Q12"/>
      <c r="R12"/>
      <c r="S12"/>
    </row>
    <row r="13" spans="1:19" s="464" customFormat="1" ht="42.75" customHeight="1" x14ac:dyDescent="0.2">
      <c r="A13" s="549">
        <v>2</v>
      </c>
      <c r="B13" s="550" t="s">
        <v>876</v>
      </c>
      <c r="C13" s="551">
        <v>158</v>
      </c>
      <c r="D13" s="551">
        <v>1293</v>
      </c>
      <c r="E13" s="551">
        <v>220</v>
      </c>
      <c r="F13" s="281">
        <f>D13*E13</f>
        <v>284460</v>
      </c>
      <c r="G13" s="551">
        <v>156</v>
      </c>
      <c r="H13" s="552">
        <f>'enrolment vs availed_UPY'!Q12</f>
        <v>243848</v>
      </c>
      <c r="I13" s="552">
        <v>187</v>
      </c>
      <c r="J13" s="282">
        <f>H13/I13</f>
        <v>1304</v>
      </c>
      <c r="K13"/>
      <c r="L13" s="258">
        <v>198</v>
      </c>
      <c r="M13"/>
      <c r="N13"/>
      <c r="O13"/>
      <c r="P13"/>
      <c r="Q13"/>
      <c r="R13"/>
      <c r="S13"/>
    </row>
    <row r="14" spans="1:19" ht="18" x14ac:dyDescent="0.25">
      <c r="A14" s="2"/>
      <c r="B14" s="673" t="s">
        <v>880</v>
      </c>
      <c r="C14" s="968">
        <f>SUM(C12:C13)</f>
        <v>462</v>
      </c>
      <c r="D14" s="228">
        <f t="shared" ref="D14:J14" si="0">SUM(D12:D13)</f>
        <v>3779</v>
      </c>
      <c r="E14" s="228"/>
      <c r="F14" s="228">
        <f t="shared" si="0"/>
        <v>831380</v>
      </c>
      <c r="G14" s="228">
        <f t="shared" si="0"/>
        <v>464</v>
      </c>
      <c r="H14" s="228">
        <f t="shared" si="0"/>
        <v>908072</v>
      </c>
      <c r="I14" s="228"/>
      <c r="J14" s="997">
        <f t="shared" si="0"/>
        <v>4856</v>
      </c>
      <c r="K14"/>
      <c r="L14"/>
      <c r="M14"/>
      <c r="N14"/>
      <c r="O14"/>
      <c r="P14"/>
      <c r="Q14"/>
      <c r="R14"/>
      <c r="S14"/>
    </row>
    <row r="15" spans="1:19" s="978" customFormat="1" ht="20.25" x14ac:dyDescent="0.3">
      <c r="A15" s="975"/>
      <c r="B15" s="976"/>
      <c r="C15" s="975"/>
      <c r="D15" s="977"/>
      <c r="E15" s="977"/>
      <c r="F15" s="977"/>
      <c r="G15" s="977"/>
      <c r="H15" s="977"/>
      <c r="I15" s="977"/>
      <c r="J15" s="977"/>
    </row>
    <row r="16" spans="1:19" ht="21.75" customHeight="1" x14ac:dyDescent="0.2">
      <c r="A16" s="1424"/>
      <c r="B16" s="1424"/>
      <c r="C16" s="1424"/>
      <c r="D16" s="1424"/>
      <c r="E16" s="1424"/>
      <c r="F16" s="1424"/>
      <c r="G16" s="1424"/>
      <c r="H16" s="16"/>
      <c r="I16" s="16"/>
      <c r="J16" s="16"/>
      <c r="K16"/>
      <c r="L16"/>
      <c r="M16"/>
      <c r="N16"/>
      <c r="O16"/>
      <c r="P16"/>
      <c r="Q16"/>
      <c r="R16"/>
      <c r="S16"/>
    </row>
    <row r="17" spans="1:19" ht="15" x14ac:dyDescent="0.25">
      <c r="A17" s="8"/>
      <c r="B17" s="23"/>
      <c r="C17" s="23"/>
      <c r="D17" s="1038"/>
      <c r="E17" s="16"/>
      <c r="F17" s="16"/>
      <c r="G17" s="16"/>
      <c r="H17" s="16"/>
      <c r="I17" s="16"/>
      <c r="J17" s="16"/>
      <c r="K17"/>
      <c r="L17"/>
      <c r="M17"/>
      <c r="N17"/>
      <c r="O17"/>
      <c r="P17"/>
      <c r="Q17"/>
      <c r="R17"/>
      <c r="S17"/>
    </row>
    <row r="18" spans="1:19" ht="15.75" customHeight="1" x14ac:dyDescent="0.2">
      <c r="A18" s="1389"/>
      <c r="B18" s="1389"/>
      <c r="C18" s="11"/>
      <c r="D18" s="11"/>
      <c r="E18" s="11"/>
      <c r="F18" s="11"/>
      <c r="G18" s="11"/>
      <c r="H18" s="342"/>
      <c r="I18" s="340"/>
      <c r="J18" s="340"/>
      <c r="K18"/>
      <c r="L18"/>
      <c r="M18"/>
      <c r="N18"/>
      <c r="O18"/>
      <c r="P18"/>
      <c r="Q18"/>
      <c r="R18"/>
      <c r="S18"/>
    </row>
    <row r="19" spans="1:19" ht="12.75" customHeight="1" x14ac:dyDescent="0.2">
      <c r="A19" s="340"/>
      <c r="B19" s="340"/>
      <c r="C19" s="340"/>
      <c r="D19" s="340"/>
      <c r="E19" s="340"/>
      <c r="F19" s="340"/>
      <c r="G19" s="340"/>
      <c r="H19" s="1287" t="s">
        <v>1055</v>
      </c>
      <c r="I19" s="1287"/>
      <c r="J19" s="1287"/>
      <c r="K19"/>
      <c r="L19"/>
      <c r="M19"/>
      <c r="N19"/>
      <c r="O19"/>
      <c r="P19"/>
      <c r="Q19"/>
      <c r="R19"/>
      <c r="S19"/>
    </row>
    <row r="20" spans="1:19" ht="15.75" customHeight="1" x14ac:dyDescent="0.2">
      <c r="A20" s="11"/>
      <c r="B20" s="11"/>
      <c r="C20" s="11"/>
      <c r="D20" s="342"/>
      <c r="E20" s="11"/>
      <c r="F20" s="342"/>
      <c r="G20" s="342"/>
      <c r="H20" s="1287" t="s">
        <v>1056</v>
      </c>
      <c r="I20" s="1287"/>
      <c r="J20" s="1287"/>
      <c r="K20"/>
      <c r="L20"/>
      <c r="M20"/>
      <c r="N20"/>
      <c r="O20"/>
      <c r="P20"/>
      <c r="Q20"/>
      <c r="R20"/>
      <c r="S20"/>
    </row>
    <row r="21" spans="1:19" x14ac:dyDescent="0.2">
      <c r="K21"/>
      <c r="L21"/>
      <c r="M21"/>
      <c r="N21"/>
      <c r="O21"/>
      <c r="P21"/>
      <c r="Q21"/>
      <c r="R21"/>
      <c r="S21"/>
    </row>
    <row r="22" spans="1:19" x14ac:dyDescent="0.2">
      <c r="K22"/>
      <c r="L22"/>
      <c r="M22"/>
      <c r="N22"/>
      <c r="O22"/>
      <c r="P22"/>
      <c r="Q22"/>
      <c r="R22"/>
      <c r="S22"/>
    </row>
    <row r="23" spans="1:19" x14ac:dyDescent="0.2">
      <c r="K23"/>
      <c r="L23"/>
      <c r="M23"/>
      <c r="N23"/>
      <c r="O23"/>
      <c r="P23"/>
      <c r="Q23"/>
      <c r="R23"/>
      <c r="S23"/>
    </row>
    <row r="24" spans="1:19" x14ac:dyDescent="0.2">
      <c r="A24" s="1421"/>
      <c r="B24" s="1421"/>
      <c r="C24" s="1421"/>
      <c r="D24" s="1421"/>
      <c r="E24" s="1421"/>
      <c r="F24" s="1421"/>
      <c r="G24" s="1421"/>
      <c r="H24" s="1421"/>
      <c r="I24" s="1421"/>
      <c r="J24" s="1421"/>
      <c r="K24"/>
      <c r="L24"/>
      <c r="M24"/>
      <c r="N24"/>
      <c r="O24"/>
      <c r="P24"/>
      <c r="Q24"/>
      <c r="R24"/>
      <c r="S24"/>
    </row>
    <row r="25" spans="1:19" x14ac:dyDescent="0.2">
      <c r="K25"/>
      <c r="L25"/>
      <c r="M25"/>
      <c r="N25"/>
      <c r="O25"/>
      <c r="P25"/>
      <c r="Q25"/>
      <c r="R25"/>
      <c r="S25"/>
    </row>
    <row r="26" spans="1:19" x14ac:dyDescent="0.2">
      <c r="A26" s="1421"/>
      <c r="B26" s="1421"/>
      <c r="C26" s="1421"/>
      <c r="D26" s="1421"/>
      <c r="E26" s="1421"/>
      <c r="F26" s="1421"/>
      <c r="G26" s="1421"/>
      <c r="H26" s="1421"/>
      <c r="I26" s="1421"/>
      <c r="J26" s="1421"/>
      <c r="K26"/>
      <c r="L26"/>
      <c r="M26"/>
      <c r="N26"/>
      <c r="O26"/>
      <c r="P26"/>
      <c r="Q26"/>
      <c r="R26"/>
      <c r="S26"/>
    </row>
    <row r="27" spans="1:19" x14ac:dyDescent="0.2">
      <c r="K27"/>
      <c r="L27"/>
      <c r="M27"/>
      <c r="N27"/>
      <c r="O27"/>
      <c r="P27"/>
      <c r="Q27"/>
      <c r="R27"/>
      <c r="S27"/>
    </row>
    <row r="28" spans="1:19" x14ac:dyDescent="0.2">
      <c r="K28"/>
      <c r="L28"/>
      <c r="M28"/>
      <c r="N28"/>
      <c r="O28"/>
      <c r="P28"/>
      <c r="Q28"/>
      <c r="R28"/>
      <c r="S28"/>
    </row>
    <row r="29" spans="1:19" x14ac:dyDescent="0.2">
      <c r="K29"/>
      <c r="L29"/>
      <c r="M29"/>
      <c r="N29"/>
      <c r="O29"/>
      <c r="P29"/>
      <c r="Q29"/>
      <c r="R29"/>
      <c r="S29"/>
    </row>
    <row r="30" spans="1:19" x14ac:dyDescent="0.2">
      <c r="K30"/>
      <c r="L30"/>
      <c r="M30"/>
      <c r="N30"/>
      <c r="O30"/>
      <c r="P30"/>
      <c r="Q30"/>
      <c r="R30"/>
      <c r="S30"/>
    </row>
    <row r="31" spans="1:19" x14ac:dyDescent="0.2">
      <c r="K31"/>
      <c r="L31"/>
      <c r="M31"/>
      <c r="N31"/>
      <c r="O31"/>
      <c r="P31"/>
      <c r="Q31"/>
      <c r="R31"/>
      <c r="S31"/>
    </row>
    <row r="32" spans="1:19" x14ac:dyDescent="0.2">
      <c r="K32"/>
      <c r="L32"/>
      <c r="M32"/>
      <c r="N32"/>
      <c r="O32"/>
      <c r="P32"/>
      <c r="Q32"/>
      <c r="R32"/>
      <c r="S32"/>
    </row>
    <row r="33" spans="11:19" x14ac:dyDescent="0.2">
      <c r="K33"/>
      <c r="L33"/>
      <c r="M33"/>
      <c r="N33"/>
      <c r="O33"/>
      <c r="P33"/>
      <c r="Q33"/>
      <c r="R33"/>
      <c r="S33"/>
    </row>
    <row r="34" spans="11:19" x14ac:dyDescent="0.2">
      <c r="K34"/>
      <c r="L34"/>
      <c r="M34"/>
      <c r="N34"/>
      <c r="O34"/>
      <c r="P34"/>
      <c r="Q34"/>
      <c r="R34"/>
      <c r="S34"/>
    </row>
    <row r="35" spans="11:19" x14ac:dyDescent="0.2">
      <c r="K35"/>
      <c r="L35"/>
      <c r="M35"/>
      <c r="N35"/>
      <c r="O35"/>
      <c r="P35"/>
      <c r="Q35"/>
      <c r="R35"/>
      <c r="S35"/>
    </row>
    <row r="36" spans="11:19" x14ac:dyDescent="0.2">
      <c r="K36"/>
      <c r="L36"/>
      <c r="M36"/>
      <c r="N36"/>
      <c r="O36"/>
      <c r="P36"/>
      <c r="Q36"/>
      <c r="R36"/>
      <c r="S36"/>
    </row>
    <row r="37" spans="11:19" x14ac:dyDescent="0.2">
      <c r="K37"/>
      <c r="L37"/>
      <c r="M37"/>
      <c r="N37"/>
      <c r="O37"/>
      <c r="P37"/>
      <c r="Q37"/>
      <c r="R37"/>
      <c r="S37"/>
    </row>
    <row r="38" spans="11:19" x14ac:dyDescent="0.2">
      <c r="K38"/>
      <c r="L38"/>
      <c r="M38"/>
      <c r="N38"/>
      <c r="O38"/>
      <c r="P38"/>
      <c r="Q38"/>
      <c r="R38"/>
      <c r="S38"/>
    </row>
    <row r="39" spans="11:19" x14ac:dyDescent="0.2">
      <c r="K39"/>
      <c r="L39"/>
      <c r="M39"/>
      <c r="N39"/>
      <c r="O39"/>
      <c r="P39"/>
      <c r="Q39"/>
      <c r="R39"/>
      <c r="S39"/>
    </row>
    <row r="40" spans="11:19" x14ac:dyDescent="0.2">
      <c r="K40"/>
      <c r="L40"/>
      <c r="M40"/>
      <c r="N40"/>
      <c r="O40"/>
      <c r="P40"/>
      <c r="Q40"/>
      <c r="R40"/>
      <c r="S40"/>
    </row>
    <row r="41" spans="11:19" x14ac:dyDescent="0.2">
      <c r="K41"/>
      <c r="L41"/>
      <c r="M41"/>
      <c r="N41"/>
      <c r="O41"/>
      <c r="P41"/>
      <c r="Q41"/>
      <c r="R41"/>
      <c r="S41"/>
    </row>
    <row r="42" spans="11:19" x14ac:dyDescent="0.2">
      <c r="K42"/>
      <c r="L42"/>
      <c r="M42"/>
      <c r="N42"/>
      <c r="O42"/>
      <c r="P42"/>
      <c r="Q42"/>
      <c r="R42"/>
      <c r="S42"/>
    </row>
    <row r="43" spans="11:19" x14ac:dyDescent="0.2">
      <c r="K43"/>
      <c r="L43"/>
      <c r="M43"/>
      <c r="N43"/>
      <c r="O43"/>
      <c r="P43"/>
      <c r="Q43"/>
      <c r="R43"/>
      <c r="S43"/>
    </row>
    <row r="44" spans="11:19" x14ac:dyDescent="0.2">
      <c r="K44"/>
      <c r="L44"/>
      <c r="M44"/>
      <c r="N44"/>
      <c r="O44"/>
      <c r="P44"/>
      <c r="Q44"/>
      <c r="R44"/>
      <c r="S44"/>
    </row>
    <row r="45" spans="11:19" x14ac:dyDescent="0.2">
      <c r="K45"/>
      <c r="L45"/>
      <c r="M45"/>
      <c r="N45"/>
      <c r="O45"/>
      <c r="P45"/>
      <c r="Q45"/>
      <c r="R45"/>
      <c r="S45"/>
    </row>
    <row r="46" spans="11:19" x14ac:dyDescent="0.2">
      <c r="K46"/>
      <c r="L46"/>
      <c r="M46"/>
      <c r="N46"/>
      <c r="O46"/>
      <c r="P46"/>
      <c r="Q46"/>
      <c r="R46"/>
      <c r="S46"/>
    </row>
    <row r="47" spans="11:19" x14ac:dyDescent="0.2">
      <c r="K47"/>
      <c r="L47"/>
      <c r="M47"/>
      <c r="N47"/>
      <c r="O47"/>
      <c r="P47"/>
      <c r="Q47"/>
      <c r="R47"/>
      <c r="S47"/>
    </row>
  </sheetData>
  <mergeCells count="16">
    <mergeCell ref="E1:I1"/>
    <mergeCell ref="A2:J2"/>
    <mergeCell ref="A3:J3"/>
    <mergeCell ref="A5:J5"/>
    <mergeCell ref="H8:J8"/>
    <mergeCell ref="A8:C8"/>
    <mergeCell ref="H20:J20"/>
    <mergeCell ref="A24:J24"/>
    <mergeCell ref="A26:J26"/>
    <mergeCell ref="A9:A10"/>
    <mergeCell ref="B9:B10"/>
    <mergeCell ref="C9:F9"/>
    <mergeCell ref="G9:J9"/>
    <mergeCell ref="A16:G16"/>
    <mergeCell ref="H19:J19"/>
    <mergeCell ref="A18:B18"/>
  </mergeCells>
  <printOptions horizontalCentered="1"/>
  <pageMargins left="0.70866141732283472" right="0.22" top="0.23622047244094491" bottom="0"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6"/>
  <sheetViews>
    <sheetView view="pageBreakPreview" zoomScale="90" zoomScaleSheetLayoutView="90" workbookViewId="0">
      <selection activeCell="L19" sqref="L19"/>
    </sheetView>
  </sheetViews>
  <sheetFormatPr defaultColWidth="9.140625" defaultRowHeight="12.75" x14ac:dyDescent="0.2"/>
  <cols>
    <col min="1" max="1" width="7.42578125" style="12" customWidth="1"/>
    <col min="2" max="2" width="17.140625" style="12" customWidth="1"/>
    <col min="3" max="3" width="11" style="12" customWidth="1"/>
    <col min="4" max="4" width="10" style="12" customWidth="1"/>
    <col min="5" max="5" width="13.140625" style="12" customWidth="1"/>
    <col min="6" max="6" width="14.28515625" style="12" customWidth="1"/>
    <col min="7" max="7" width="13.28515625" style="12" customWidth="1"/>
    <col min="8" max="8" width="14.7109375" style="12" customWidth="1"/>
    <col min="9" max="9" width="16.7109375" style="12" customWidth="1"/>
    <col min="10" max="10" width="19.28515625" style="12" customWidth="1"/>
    <col min="11" max="16384" width="9.140625" style="12"/>
  </cols>
  <sheetData>
    <row r="1" spans="1:16" customFormat="1" x14ac:dyDescent="0.2">
      <c r="E1" s="1232"/>
      <c r="F1" s="1232"/>
      <c r="G1" s="1232"/>
      <c r="H1" s="1232"/>
      <c r="I1" s="1232"/>
      <c r="J1" s="81" t="s">
        <v>320</v>
      </c>
    </row>
    <row r="2" spans="1:16" customFormat="1" ht="15" x14ac:dyDescent="0.2">
      <c r="A2" s="1377" t="s">
        <v>0</v>
      </c>
      <c r="B2" s="1377"/>
      <c r="C2" s="1377"/>
      <c r="D2" s="1377"/>
      <c r="E2" s="1377"/>
      <c r="F2" s="1377"/>
      <c r="G2" s="1377"/>
      <c r="H2" s="1377"/>
      <c r="I2" s="1377"/>
      <c r="J2" s="1377"/>
    </row>
    <row r="3" spans="1:16" customFormat="1" ht="20.25" x14ac:dyDescent="0.3">
      <c r="A3" s="1378" t="s">
        <v>704</v>
      </c>
      <c r="B3" s="1378"/>
      <c r="C3" s="1378"/>
      <c r="D3" s="1378"/>
      <c r="E3" s="1378"/>
      <c r="F3" s="1378"/>
      <c r="G3" s="1378"/>
      <c r="H3" s="1378"/>
      <c r="I3" s="1378"/>
      <c r="J3" s="1378"/>
    </row>
    <row r="4" spans="1:16" customFormat="1" ht="14.25" customHeight="1" x14ac:dyDescent="0.2"/>
    <row r="5" spans="1:16" ht="19.5" customHeight="1" x14ac:dyDescent="0.25">
      <c r="A5" s="1398" t="s">
        <v>738</v>
      </c>
      <c r="B5" s="1398"/>
      <c r="C5" s="1398"/>
      <c r="D5" s="1398"/>
      <c r="E5" s="1398"/>
      <c r="F5" s="1398"/>
      <c r="G5" s="1398"/>
      <c r="H5" s="1398"/>
      <c r="I5" s="1398"/>
      <c r="J5" s="1398"/>
    </row>
    <row r="6" spans="1:16" x14ac:dyDescent="0.2">
      <c r="A6" s="1"/>
      <c r="B6" s="1"/>
      <c r="C6" s="1"/>
      <c r="D6" s="1"/>
      <c r="E6" s="1"/>
      <c r="F6" s="1"/>
      <c r="G6" s="1"/>
      <c r="H6" s="1"/>
      <c r="I6" s="1"/>
      <c r="J6" s="1"/>
    </row>
    <row r="8" spans="1:16" ht="15.75" x14ac:dyDescent="0.2">
      <c r="A8" s="1380" t="s">
        <v>873</v>
      </c>
      <c r="B8" s="1380"/>
      <c r="C8" s="1380"/>
      <c r="H8" s="1407" t="s">
        <v>1036</v>
      </c>
      <c r="I8" s="1407"/>
      <c r="J8" s="1407"/>
    </row>
    <row r="9" spans="1:16" s="257" customFormat="1" ht="12.75" customHeight="1" x14ac:dyDescent="0.2">
      <c r="A9" s="1425" t="s">
        <v>2</v>
      </c>
      <c r="B9" s="1382" t="s">
        <v>886</v>
      </c>
      <c r="C9" s="1426" t="s">
        <v>735</v>
      </c>
      <c r="D9" s="1427"/>
      <c r="E9" s="1427"/>
      <c r="F9" s="1428"/>
      <c r="G9" s="1426" t="s">
        <v>89</v>
      </c>
      <c r="H9" s="1427"/>
      <c r="I9" s="1427"/>
      <c r="J9" s="1428"/>
      <c r="O9" s="251"/>
      <c r="P9" s="287"/>
    </row>
    <row r="10" spans="1:16" s="257" customFormat="1" ht="63.75" x14ac:dyDescent="0.2">
      <c r="A10" s="1425"/>
      <c r="B10" s="1382"/>
      <c r="C10" s="245" t="s">
        <v>152</v>
      </c>
      <c r="D10" s="245" t="s">
        <v>13</v>
      </c>
      <c r="E10" s="284" t="s">
        <v>739</v>
      </c>
      <c r="F10" s="284" t="s">
        <v>169</v>
      </c>
      <c r="G10" s="245" t="s">
        <v>152</v>
      </c>
      <c r="H10" s="285" t="s">
        <v>14</v>
      </c>
      <c r="I10" s="286" t="s">
        <v>679</v>
      </c>
      <c r="J10" s="245" t="s">
        <v>680</v>
      </c>
    </row>
    <row r="11" spans="1:16" x14ac:dyDescent="0.2">
      <c r="A11" s="3">
        <v>1</v>
      </c>
      <c r="B11" s="3">
        <v>2</v>
      </c>
      <c r="C11" s="3">
        <v>3</v>
      </c>
      <c r="D11" s="3">
        <v>4</v>
      </c>
      <c r="E11" s="3">
        <v>5</v>
      </c>
      <c r="F11" s="4">
        <v>6</v>
      </c>
      <c r="G11" s="3">
        <v>7</v>
      </c>
      <c r="H11" s="68">
        <v>8</v>
      </c>
      <c r="I11" s="3">
        <v>9</v>
      </c>
      <c r="J11" s="3">
        <v>10</v>
      </c>
    </row>
    <row r="12" spans="1:16" s="249" customFormat="1" ht="34.5" customHeight="1" x14ac:dyDescent="0.2">
      <c r="A12" s="251">
        <v>1</v>
      </c>
      <c r="B12" s="273" t="s">
        <v>693</v>
      </c>
      <c r="C12" s="212">
        <v>0</v>
      </c>
      <c r="D12" s="212">
        <v>0</v>
      </c>
      <c r="E12" s="212">
        <v>0</v>
      </c>
      <c r="F12" s="212">
        <v>0</v>
      </c>
      <c r="G12" s="212">
        <v>0</v>
      </c>
      <c r="H12" s="212">
        <v>0</v>
      </c>
      <c r="I12" s="212">
        <v>0</v>
      </c>
      <c r="J12" s="212">
        <v>0</v>
      </c>
    </row>
    <row r="13" spans="1:16" s="249" customFormat="1" ht="34.5" customHeight="1" x14ac:dyDescent="0.2">
      <c r="A13" s="251">
        <v>2</v>
      </c>
      <c r="B13" s="553" t="s">
        <v>876</v>
      </c>
      <c r="C13" s="539">
        <v>0</v>
      </c>
      <c r="D13" s="539">
        <v>0</v>
      </c>
      <c r="E13" s="539">
        <v>0</v>
      </c>
      <c r="F13" s="539">
        <v>0</v>
      </c>
      <c r="G13" s="539">
        <v>0</v>
      </c>
      <c r="H13" s="539">
        <v>0</v>
      </c>
      <c r="I13" s="539">
        <v>0</v>
      </c>
      <c r="J13" s="539">
        <v>0</v>
      </c>
    </row>
    <row r="14" spans="1:16" s="249" customFormat="1" ht="34.5" customHeight="1" x14ac:dyDescent="0.2">
      <c r="A14" s="253"/>
      <c r="B14" s="673" t="s">
        <v>880</v>
      </c>
      <c r="C14" s="202">
        <v>0</v>
      </c>
      <c r="D14" s="202">
        <v>0</v>
      </c>
      <c r="E14" s="202">
        <v>0</v>
      </c>
      <c r="F14" s="202">
        <v>0</v>
      </c>
      <c r="G14" s="202">
        <v>0</v>
      </c>
      <c r="H14" s="202">
        <v>0</v>
      </c>
      <c r="I14" s="202">
        <v>0</v>
      </c>
      <c r="J14" s="202">
        <v>0</v>
      </c>
    </row>
    <row r="15" spans="1:16" s="978" customFormat="1" ht="20.25" x14ac:dyDescent="0.3">
      <c r="A15" s="975"/>
      <c r="B15" s="976"/>
      <c r="C15" s="975"/>
      <c r="D15" s="977"/>
      <c r="E15" s="977"/>
      <c r="F15" s="977"/>
      <c r="G15" s="977"/>
      <c r="H15" s="977"/>
      <c r="I15" s="977"/>
      <c r="J15" s="977"/>
    </row>
    <row r="16" spans="1:16" x14ac:dyDescent="0.2">
      <c r="A16" s="1424"/>
      <c r="B16" s="1424"/>
      <c r="C16" s="1424"/>
      <c r="D16" s="1424"/>
      <c r="E16" s="1424"/>
      <c r="F16" s="1424"/>
      <c r="G16" s="1424"/>
      <c r="H16" s="16"/>
      <c r="I16" s="16"/>
      <c r="J16" s="16"/>
    </row>
    <row r="17" spans="1:10" x14ac:dyDescent="0.2">
      <c r="A17" s="8"/>
      <c r="B17" s="23"/>
      <c r="C17" s="23"/>
      <c r="D17" s="16"/>
      <c r="E17" s="16"/>
      <c r="F17" s="16"/>
      <c r="G17" s="16"/>
      <c r="H17" s="16"/>
      <c r="I17" s="16"/>
      <c r="J17" s="16"/>
    </row>
    <row r="18" spans="1:10" ht="15.75" customHeight="1" x14ac:dyDescent="0.2">
      <c r="A18" s="1389"/>
      <c r="B18" s="1389"/>
      <c r="C18" s="11"/>
      <c r="D18" s="11"/>
      <c r="E18" s="11"/>
      <c r="F18" s="11"/>
      <c r="G18" s="11"/>
      <c r="H18" s="1287" t="s">
        <v>1055</v>
      </c>
      <c r="I18" s="1287"/>
      <c r="J18" s="1287"/>
    </row>
    <row r="19" spans="1:10" ht="12.75" customHeight="1" x14ac:dyDescent="0.2">
      <c r="A19" s="340"/>
      <c r="B19" s="340"/>
      <c r="C19" s="340"/>
      <c r="D19" s="340"/>
      <c r="E19" s="340"/>
      <c r="F19" s="340"/>
      <c r="G19" s="340"/>
      <c r="H19" s="1287" t="s">
        <v>1056</v>
      </c>
      <c r="I19" s="1287"/>
      <c r="J19" s="1287"/>
    </row>
    <row r="20" spans="1:10" x14ac:dyDescent="0.2">
      <c r="A20" s="11"/>
      <c r="B20" s="11"/>
      <c r="C20" s="11"/>
      <c r="E20" s="11"/>
      <c r="H20" s="26"/>
      <c r="I20" s="26"/>
      <c r="J20" s="26"/>
    </row>
    <row r="24" spans="1:10" x14ac:dyDescent="0.2">
      <c r="A24" s="1421"/>
      <c r="B24" s="1421"/>
      <c r="C24" s="1421"/>
      <c r="D24" s="1421"/>
      <c r="E24" s="1421"/>
      <c r="F24" s="1421"/>
      <c r="G24" s="1421"/>
      <c r="H24" s="1421"/>
      <c r="I24" s="1421"/>
      <c r="J24" s="1421"/>
    </row>
    <row r="26" spans="1:10" x14ac:dyDescent="0.2">
      <c r="A26" s="1421"/>
      <c r="B26" s="1421"/>
      <c r="C26" s="1421"/>
      <c r="D26" s="1421"/>
      <c r="E26" s="1421"/>
      <c r="F26" s="1421"/>
      <c r="G26" s="1421"/>
      <c r="H26" s="1421"/>
      <c r="I26" s="1421"/>
      <c r="J26" s="1421"/>
    </row>
  </sheetData>
  <mergeCells count="16">
    <mergeCell ref="A24:J24"/>
    <mergeCell ref="A26:J26"/>
    <mergeCell ref="A9:A10"/>
    <mergeCell ref="B9:B10"/>
    <mergeCell ref="C9:F9"/>
    <mergeCell ref="G9:J9"/>
    <mergeCell ref="A16:G16"/>
    <mergeCell ref="H18:J18"/>
    <mergeCell ref="H19:J19"/>
    <mergeCell ref="A18:B18"/>
    <mergeCell ref="E1:I1"/>
    <mergeCell ref="A2:J2"/>
    <mergeCell ref="A3:J3"/>
    <mergeCell ref="A5:J5"/>
    <mergeCell ref="H8:J8"/>
    <mergeCell ref="A8:C8"/>
  </mergeCells>
  <printOptions horizontalCentered="1"/>
  <pageMargins left="0.70866141732283472" right="0.22" top="0.23622047244094491" bottom="0"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6"/>
  <sheetViews>
    <sheetView view="pageBreakPreview" topLeftCell="A4" zoomScale="90" zoomScaleSheetLayoutView="90" workbookViewId="0">
      <selection activeCell="H8" sqref="H8:J8"/>
    </sheetView>
  </sheetViews>
  <sheetFormatPr defaultColWidth="9.140625" defaultRowHeight="12.75" x14ac:dyDescent="0.2"/>
  <cols>
    <col min="1" max="1" width="7.42578125" style="12" customWidth="1"/>
    <col min="2" max="2" width="17.140625" style="12" customWidth="1"/>
    <col min="3" max="3" width="11" style="12" customWidth="1"/>
    <col min="4" max="4" width="10" style="12" customWidth="1"/>
    <col min="5" max="5" width="13.140625" style="12" customWidth="1"/>
    <col min="6" max="6" width="14.28515625" style="12" customWidth="1"/>
    <col min="7" max="7" width="13.28515625" style="12" customWidth="1"/>
    <col min="8" max="8" width="14.7109375" style="12" customWidth="1"/>
    <col min="9" max="9" width="16.7109375" style="12" customWidth="1"/>
    <col min="10" max="10" width="19.28515625" style="12" customWidth="1"/>
    <col min="11" max="16384" width="9.140625" style="12"/>
  </cols>
  <sheetData>
    <row r="1" spans="1:16" customFormat="1" x14ac:dyDescent="0.2">
      <c r="E1" s="1232"/>
      <c r="F1" s="1232"/>
      <c r="G1" s="1232"/>
      <c r="H1" s="1232"/>
      <c r="I1" s="1232"/>
      <c r="J1" s="81" t="s">
        <v>319</v>
      </c>
    </row>
    <row r="2" spans="1:16" customFormat="1" ht="15" x14ac:dyDescent="0.2">
      <c r="A2" s="1377" t="s">
        <v>0</v>
      </c>
      <c r="B2" s="1377"/>
      <c r="C2" s="1377"/>
      <c r="D2" s="1377"/>
      <c r="E2" s="1377"/>
      <c r="F2" s="1377"/>
      <c r="G2" s="1377"/>
      <c r="H2" s="1377"/>
      <c r="I2" s="1377"/>
      <c r="J2" s="1377"/>
    </row>
    <row r="3" spans="1:16" customFormat="1" ht="20.25" x14ac:dyDescent="0.3">
      <c r="A3" s="1378" t="s">
        <v>704</v>
      </c>
      <c r="B3" s="1378"/>
      <c r="C3" s="1378"/>
      <c r="D3" s="1378"/>
      <c r="E3" s="1378"/>
      <c r="F3" s="1378"/>
      <c r="G3" s="1378"/>
      <c r="H3" s="1378"/>
      <c r="I3" s="1378"/>
      <c r="J3" s="1378"/>
    </row>
    <row r="4" spans="1:16" customFormat="1" ht="14.25" customHeight="1" x14ac:dyDescent="0.2"/>
    <row r="5" spans="1:16" ht="31.5" customHeight="1" x14ac:dyDescent="0.25">
      <c r="A5" s="1398" t="s">
        <v>740</v>
      </c>
      <c r="B5" s="1398"/>
      <c r="C5" s="1398"/>
      <c r="D5" s="1398"/>
      <c r="E5" s="1398"/>
      <c r="F5" s="1398"/>
      <c r="G5" s="1398"/>
      <c r="H5" s="1398"/>
      <c r="I5" s="1398"/>
      <c r="J5" s="1398"/>
    </row>
    <row r="6" spans="1:16" ht="13.5" customHeight="1" x14ac:dyDescent="0.2">
      <c r="A6" s="1"/>
      <c r="B6" s="1"/>
      <c r="C6" s="1"/>
      <c r="D6" s="1"/>
      <c r="E6" s="1"/>
      <c r="F6" s="1"/>
      <c r="G6" s="1"/>
      <c r="H6" s="1"/>
      <c r="I6" s="1"/>
      <c r="J6" s="1"/>
    </row>
    <row r="7" spans="1:16" ht="0.75" customHeight="1" x14ac:dyDescent="0.2"/>
    <row r="8" spans="1:16" ht="15.75" x14ac:dyDescent="0.2">
      <c r="A8" s="1380" t="s">
        <v>873</v>
      </c>
      <c r="B8" s="1380"/>
      <c r="C8" s="1380"/>
      <c r="D8" s="216"/>
      <c r="E8" s="216"/>
      <c r="F8" s="216"/>
      <c r="G8" s="216"/>
      <c r="H8" s="1407" t="s">
        <v>1036</v>
      </c>
      <c r="I8" s="1407"/>
      <c r="J8" s="1407"/>
    </row>
    <row r="9" spans="1:16" ht="12.75" customHeight="1" x14ac:dyDescent="0.2">
      <c r="A9" s="1382" t="s">
        <v>2</v>
      </c>
      <c r="B9" s="1382" t="s">
        <v>886</v>
      </c>
      <c r="C9" s="1386" t="s">
        <v>735</v>
      </c>
      <c r="D9" s="1422"/>
      <c r="E9" s="1422"/>
      <c r="F9" s="1423"/>
      <c r="G9" s="1386" t="s">
        <v>89</v>
      </c>
      <c r="H9" s="1422"/>
      <c r="I9" s="1422"/>
      <c r="J9" s="1423"/>
      <c r="O9" s="14"/>
      <c r="P9" s="16"/>
    </row>
    <row r="10" spans="1:16" ht="53.25" customHeight="1" x14ac:dyDescent="0.2">
      <c r="A10" s="1382"/>
      <c r="B10" s="1382"/>
      <c r="C10" s="3" t="s">
        <v>152</v>
      </c>
      <c r="D10" s="3" t="s">
        <v>13</v>
      </c>
      <c r="E10" s="137" t="s">
        <v>321</v>
      </c>
      <c r="F10" s="4" t="s">
        <v>169</v>
      </c>
      <c r="G10" s="3" t="s">
        <v>152</v>
      </c>
      <c r="H10" s="20" t="s">
        <v>14</v>
      </c>
      <c r="I10" s="70" t="s">
        <v>679</v>
      </c>
      <c r="J10" s="3" t="s">
        <v>680</v>
      </c>
    </row>
    <row r="11" spans="1:16" x14ac:dyDescent="0.2">
      <c r="A11" s="3">
        <v>1</v>
      </c>
      <c r="B11" s="3">
        <v>2</v>
      </c>
      <c r="C11" s="3">
        <v>3</v>
      </c>
      <c r="D11" s="3">
        <v>4</v>
      </c>
      <c r="E11" s="3">
        <v>5</v>
      </c>
      <c r="F11" s="4">
        <v>6</v>
      </c>
      <c r="G11" s="3">
        <v>7</v>
      </c>
      <c r="H11" s="68">
        <v>8</v>
      </c>
      <c r="I11" s="3">
        <v>9</v>
      </c>
      <c r="J11" s="3">
        <v>10</v>
      </c>
    </row>
    <row r="12" spans="1:16" s="249" customFormat="1" ht="30.75" customHeight="1" x14ac:dyDescent="0.2">
      <c r="A12" s="251">
        <v>1</v>
      </c>
      <c r="B12" s="273" t="s">
        <v>693</v>
      </c>
      <c r="C12" s="288">
        <v>0</v>
      </c>
      <c r="D12" s="288">
        <v>0</v>
      </c>
      <c r="E12" s="288">
        <v>0</v>
      </c>
      <c r="F12" s="288">
        <v>0</v>
      </c>
      <c r="G12" s="288">
        <v>0</v>
      </c>
      <c r="H12" s="288">
        <v>0</v>
      </c>
      <c r="I12" s="288">
        <v>0</v>
      </c>
      <c r="J12" s="288">
        <v>0</v>
      </c>
    </row>
    <row r="13" spans="1:16" s="249" customFormat="1" ht="30.75" customHeight="1" x14ac:dyDescent="0.2">
      <c r="A13" s="251">
        <v>2</v>
      </c>
      <c r="B13" s="553" t="s">
        <v>876</v>
      </c>
      <c r="C13" s="554">
        <v>0</v>
      </c>
      <c r="D13" s="554">
        <v>0</v>
      </c>
      <c r="E13" s="554">
        <v>0</v>
      </c>
      <c r="F13" s="554">
        <v>0</v>
      </c>
      <c r="G13" s="554">
        <v>0</v>
      </c>
      <c r="H13" s="554">
        <v>0</v>
      </c>
      <c r="I13" s="554">
        <v>0</v>
      </c>
      <c r="J13" s="554">
        <v>0</v>
      </c>
    </row>
    <row r="14" spans="1:16" s="249" customFormat="1" ht="30.75" customHeight="1" x14ac:dyDescent="0.2">
      <c r="A14" s="253"/>
      <c r="B14" s="673" t="s">
        <v>880</v>
      </c>
      <c r="C14" s="289">
        <v>0</v>
      </c>
      <c r="D14" s="289">
        <v>0</v>
      </c>
      <c r="E14" s="289">
        <v>0</v>
      </c>
      <c r="F14" s="289">
        <v>0</v>
      </c>
      <c r="G14" s="289">
        <v>0</v>
      </c>
      <c r="H14" s="289">
        <v>0</v>
      </c>
      <c r="I14" s="289">
        <v>0</v>
      </c>
      <c r="J14" s="289">
        <v>0</v>
      </c>
    </row>
    <row r="15" spans="1:16" x14ac:dyDescent="0.2">
      <c r="A15" s="8"/>
      <c r="B15" s="23"/>
      <c r="C15" s="23"/>
      <c r="D15" s="16"/>
      <c r="E15" s="16"/>
      <c r="F15" s="16"/>
      <c r="G15" s="16"/>
      <c r="H15" s="16"/>
      <c r="I15" s="16"/>
      <c r="J15" s="16"/>
    </row>
    <row r="16" spans="1:16" ht="15.75" customHeight="1" x14ac:dyDescent="0.2">
      <c r="A16" s="1424" t="s">
        <v>678</v>
      </c>
      <c r="B16" s="1424"/>
      <c r="C16" s="1424"/>
      <c r="D16" s="1424"/>
      <c r="E16" s="1424"/>
      <c r="F16" s="1424"/>
      <c r="G16" s="1424"/>
      <c r="H16" s="16"/>
      <c r="I16" s="16"/>
      <c r="J16" s="16"/>
    </row>
    <row r="17" spans="1:10" x14ac:dyDescent="0.2">
      <c r="A17" s="8"/>
      <c r="B17" s="23"/>
      <c r="C17" s="23"/>
      <c r="D17" s="16"/>
      <c r="E17" s="16"/>
      <c r="F17" s="16"/>
      <c r="G17" s="16"/>
      <c r="H17" s="16"/>
      <c r="I17" s="16"/>
      <c r="J17" s="16"/>
    </row>
    <row r="18" spans="1:10" ht="15.75" customHeight="1" x14ac:dyDescent="0.2">
      <c r="A18" s="1389"/>
      <c r="B18" s="1389"/>
      <c r="C18" s="11"/>
      <c r="D18" s="11"/>
      <c r="E18" s="11"/>
      <c r="F18" s="11"/>
      <c r="G18" s="11"/>
      <c r="I18" s="340"/>
      <c r="J18" s="340"/>
    </row>
    <row r="19" spans="1:10" ht="12.75" customHeight="1" x14ac:dyDescent="0.2">
      <c r="A19" s="340"/>
      <c r="B19" s="340"/>
      <c r="C19" s="340"/>
      <c r="D19" s="340"/>
      <c r="E19" s="340"/>
      <c r="F19" s="340"/>
      <c r="G19" s="340"/>
      <c r="H19" s="1287" t="s">
        <v>1055</v>
      </c>
      <c r="I19" s="1287"/>
      <c r="J19" s="1287"/>
    </row>
    <row r="20" spans="1:10" ht="15.75" customHeight="1" x14ac:dyDescent="0.2">
      <c r="A20" s="11"/>
      <c r="B20" s="11"/>
      <c r="C20" s="11"/>
      <c r="E20" s="11"/>
      <c r="H20" s="1287" t="s">
        <v>1056</v>
      </c>
      <c r="I20" s="1287"/>
      <c r="J20" s="1287"/>
    </row>
    <row r="24" spans="1:10" x14ac:dyDescent="0.2">
      <c r="A24" s="1421"/>
      <c r="B24" s="1421"/>
      <c r="C24" s="1421"/>
      <c r="D24" s="1421"/>
      <c r="E24" s="1421"/>
      <c r="F24" s="1421"/>
      <c r="G24" s="1421"/>
      <c r="H24" s="1421"/>
      <c r="I24" s="1421"/>
      <c r="J24" s="1421"/>
    </row>
    <row r="26" spans="1:10" x14ac:dyDescent="0.2">
      <c r="A26" s="1421"/>
      <c r="B26" s="1421"/>
      <c r="C26" s="1421"/>
      <c r="D26" s="1421"/>
      <c r="E26" s="1421"/>
      <c r="F26" s="1421"/>
      <c r="G26" s="1421"/>
      <c r="H26" s="1421"/>
      <c r="I26" s="1421"/>
      <c r="J26" s="1421"/>
    </row>
  </sheetData>
  <mergeCells count="16">
    <mergeCell ref="E1:I1"/>
    <mergeCell ref="A2:J2"/>
    <mergeCell ref="A3:J3"/>
    <mergeCell ref="A5:J5"/>
    <mergeCell ref="H8:J8"/>
    <mergeCell ref="A8:C8"/>
    <mergeCell ref="A24:J24"/>
    <mergeCell ref="A26:J26"/>
    <mergeCell ref="A9:A10"/>
    <mergeCell ref="B9:B10"/>
    <mergeCell ref="C9:F9"/>
    <mergeCell ref="G9:J9"/>
    <mergeCell ref="A16:G16"/>
    <mergeCell ref="H19:J19"/>
    <mergeCell ref="H20:J20"/>
    <mergeCell ref="A18:B18"/>
  </mergeCells>
  <printOptions horizontalCentered="1"/>
  <pageMargins left="0.70866141732283472" right="0.22" top="0.23622047244094491" bottom="0"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6"/>
  <sheetViews>
    <sheetView view="pageBreakPreview" zoomScale="90" zoomScaleSheetLayoutView="90" workbookViewId="0">
      <selection activeCell="H8" sqref="H8:J8"/>
    </sheetView>
  </sheetViews>
  <sheetFormatPr defaultColWidth="9.140625" defaultRowHeight="12.75" x14ac:dyDescent="0.2"/>
  <cols>
    <col min="1" max="1" width="7.42578125" style="12" customWidth="1"/>
    <col min="2" max="2" width="17.140625" style="12" customWidth="1"/>
    <col min="3" max="3" width="11" style="12" customWidth="1"/>
    <col min="4" max="4" width="10" style="12" customWidth="1"/>
    <col min="5" max="5" width="13.140625" style="12" customWidth="1"/>
    <col min="6" max="6" width="14.28515625" style="12" customWidth="1"/>
    <col min="7" max="7" width="13.28515625" style="12" customWidth="1"/>
    <col min="8" max="8" width="14.7109375" style="12" customWidth="1"/>
    <col min="9" max="9" width="16.7109375" style="12" customWidth="1"/>
    <col min="10" max="10" width="19.28515625" style="12" customWidth="1"/>
    <col min="11" max="16384" width="9.140625" style="12"/>
  </cols>
  <sheetData>
    <row r="1" spans="1:16" customFormat="1" x14ac:dyDescent="0.2">
      <c r="E1" s="1232"/>
      <c r="F1" s="1232"/>
      <c r="G1" s="1232"/>
      <c r="H1" s="1232"/>
      <c r="I1" s="1232"/>
      <c r="J1" s="81" t="s">
        <v>388</v>
      </c>
    </row>
    <row r="2" spans="1:16" customFormat="1" ht="15" x14ac:dyDescent="0.2">
      <c r="A2" s="1377" t="s">
        <v>0</v>
      </c>
      <c r="B2" s="1377"/>
      <c r="C2" s="1377"/>
      <c r="D2" s="1377"/>
      <c r="E2" s="1377"/>
      <c r="F2" s="1377"/>
      <c r="G2" s="1377"/>
      <c r="H2" s="1377"/>
      <c r="I2" s="1377"/>
      <c r="J2" s="1377"/>
    </row>
    <row r="3" spans="1:16" customFormat="1" ht="20.25" x14ac:dyDescent="0.3">
      <c r="A3" s="1378" t="s">
        <v>704</v>
      </c>
      <c r="B3" s="1378"/>
      <c r="C3" s="1378"/>
      <c r="D3" s="1378"/>
      <c r="E3" s="1378"/>
      <c r="F3" s="1378"/>
      <c r="G3" s="1378"/>
      <c r="H3" s="1378"/>
      <c r="I3" s="1378"/>
      <c r="J3" s="1378"/>
    </row>
    <row r="4" spans="1:16" customFormat="1" ht="14.25" customHeight="1" x14ac:dyDescent="0.2"/>
    <row r="5" spans="1:16" ht="31.5" customHeight="1" x14ac:dyDescent="0.25">
      <c r="A5" s="1398" t="s">
        <v>741</v>
      </c>
      <c r="B5" s="1398"/>
      <c r="C5" s="1398"/>
      <c r="D5" s="1398"/>
      <c r="E5" s="1398"/>
      <c r="F5" s="1398"/>
      <c r="G5" s="1398"/>
      <c r="H5" s="1398"/>
      <c r="I5" s="1398"/>
      <c r="J5" s="1398"/>
    </row>
    <row r="6" spans="1:16" ht="13.5" customHeight="1" x14ac:dyDescent="0.2">
      <c r="A6" s="1"/>
      <c r="B6" s="1"/>
      <c r="C6" s="1"/>
      <c r="D6" s="1"/>
      <c r="E6" s="1"/>
      <c r="F6" s="1"/>
      <c r="G6" s="1"/>
      <c r="H6" s="1"/>
      <c r="I6" s="1"/>
      <c r="J6" s="1"/>
    </row>
    <row r="7" spans="1:16" ht="0.75" customHeight="1" x14ac:dyDescent="0.2"/>
    <row r="8" spans="1:16" ht="15.75" x14ac:dyDescent="0.2">
      <c r="A8" s="1380" t="s">
        <v>873</v>
      </c>
      <c r="B8" s="1380"/>
      <c r="C8" s="1380"/>
      <c r="D8" s="207"/>
      <c r="E8" s="207"/>
      <c r="F8" s="207"/>
      <c r="G8" s="207"/>
      <c r="H8" s="1407" t="s">
        <v>1036</v>
      </c>
      <c r="I8" s="1407"/>
      <c r="J8" s="1407"/>
    </row>
    <row r="9" spans="1:16" ht="12.75" customHeight="1" x14ac:dyDescent="0.2">
      <c r="A9" s="1382" t="s">
        <v>2</v>
      </c>
      <c r="B9" s="1382" t="s">
        <v>886</v>
      </c>
      <c r="C9" s="1386" t="s">
        <v>735</v>
      </c>
      <c r="D9" s="1422"/>
      <c r="E9" s="1422"/>
      <c r="F9" s="1423"/>
      <c r="G9" s="1386" t="s">
        <v>89</v>
      </c>
      <c r="H9" s="1422"/>
      <c r="I9" s="1422"/>
      <c r="J9" s="1423"/>
      <c r="O9" s="14"/>
      <c r="P9" s="16"/>
    </row>
    <row r="10" spans="1:16" ht="53.25" customHeight="1" x14ac:dyDescent="0.2">
      <c r="A10" s="1382"/>
      <c r="B10" s="1382"/>
      <c r="C10" s="3" t="s">
        <v>152</v>
      </c>
      <c r="D10" s="3" t="s">
        <v>13</v>
      </c>
      <c r="E10" s="137" t="s">
        <v>322</v>
      </c>
      <c r="F10" s="4" t="s">
        <v>169</v>
      </c>
      <c r="G10" s="3" t="s">
        <v>152</v>
      </c>
      <c r="H10" s="20" t="s">
        <v>14</v>
      </c>
      <c r="I10" s="70" t="s">
        <v>679</v>
      </c>
      <c r="J10" s="3" t="s">
        <v>680</v>
      </c>
    </row>
    <row r="11" spans="1:16" ht="16.5" customHeight="1" x14ac:dyDescent="0.2">
      <c r="A11" s="3">
        <v>1</v>
      </c>
      <c r="B11" s="3">
        <v>2</v>
      </c>
      <c r="C11" s="3">
        <v>3</v>
      </c>
      <c r="D11" s="3">
        <v>4</v>
      </c>
      <c r="E11" s="3">
        <v>5</v>
      </c>
      <c r="F11" s="4">
        <v>6</v>
      </c>
      <c r="G11" s="3">
        <v>7</v>
      </c>
      <c r="H11" s="68">
        <v>8</v>
      </c>
      <c r="I11" s="3">
        <v>9</v>
      </c>
      <c r="J11" s="3">
        <v>10</v>
      </c>
    </row>
    <row r="12" spans="1:16" s="249" customFormat="1" ht="30" customHeight="1" x14ac:dyDescent="0.2">
      <c r="A12" s="251">
        <v>1</v>
      </c>
      <c r="B12" s="273" t="s">
        <v>693</v>
      </c>
      <c r="C12" s="288">
        <v>0</v>
      </c>
      <c r="D12" s="288">
        <v>0</v>
      </c>
      <c r="E12" s="288">
        <v>0</v>
      </c>
      <c r="F12" s="288">
        <v>0</v>
      </c>
      <c r="G12" s="288">
        <v>0</v>
      </c>
      <c r="H12" s="288">
        <v>0</v>
      </c>
      <c r="I12" s="288">
        <v>0</v>
      </c>
      <c r="J12" s="288">
        <v>0</v>
      </c>
    </row>
    <row r="13" spans="1:16" s="249" customFormat="1" ht="30" customHeight="1" x14ac:dyDescent="0.2">
      <c r="A13" s="251">
        <v>2</v>
      </c>
      <c r="B13" s="553" t="s">
        <v>876</v>
      </c>
      <c r="C13" s="554">
        <v>0</v>
      </c>
      <c r="D13" s="554">
        <v>0</v>
      </c>
      <c r="E13" s="554">
        <v>0</v>
      </c>
      <c r="F13" s="554">
        <v>0</v>
      </c>
      <c r="G13" s="554">
        <v>0</v>
      </c>
      <c r="H13" s="554">
        <v>0</v>
      </c>
      <c r="I13" s="554">
        <v>0</v>
      </c>
      <c r="J13" s="554">
        <v>0</v>
      </c>
    </row>
    <row r="14" spans="1:16" s="249" customFormat="1" ht="30" customHeight="1" x14ac:dyDescent="0.2">
      <c r="A14" s="1426" t="s">
        <v>880</v>
      </c>
      <c r="B14" s="1428"/>
      <c r="C14" s="289">
        <v>0</v>
      </c>
      <c r="D14" s="289">
        <v>0</v>
      </c>
      <c r="E14" s="289">
        <v>0</v>
      </c>
      <c r="F14" s="289">
        <v>0</v>
      </c>
      <c r="G14" s="289">
        <v>0</v>
      </c>
      <c r="H14" s="289">
        <v>0</v>
      </c>
      <c r="I14" s="289">
        <v>0</v>
      </c>
      <c r="J14" s="289">
        <v>0</v>
      </c>
      <c r="N14" s="249" t="s">
        <v>697</v>
      </c>
    </row>
    <row r="15" spans="1:16" x14ac:dyDescent="0.2">
      <c r="A15" s="8"/>
      <c r="B15" s="23"/>
      <c r="C15" s="23"/>
      <c r="D15" s="16"/>
      <c r="E15" s="16"/>
      <c r="F15" s="16"/>
      <c r="G15" s="16"/>
      <c r="H15" s="16"/>
      <c r="I15" s="16"/>
      <c r="J15" s="16"/>
    </row>
    <row r="16" spans="1:16" ht="22.5" customHeight="1" x14ac:dyDescent="0.2">
      <c r="A16" s="1424" t="s">
        <v>678</v>
      </c>
      <c r="B16" s="1424"/>
      <c r="C16" s="1424"/>
      <c r="D16" s="1424"/>
      <c r="E16" s="1424"/>
      <c r="F16" s="1424"/>
      <c r="G16" s="1424"/>
      <c r="H16" s="16"/>
      <c r="I16" s="16"/>
      <c r="J16" s="16"/>
    </row>
    <row r="17" spans="1:10" x14ac:dyDescent="0.2">
      <c r="A17" s="8"/>
      <c r="B17" s="23"/>
      <c r="C17" s="23"/>
      <c r="D17" s="16"/>
      <c r="E17" s="16"/>
      <c r="F17" s="16"/>
      <c r="G17" s="16"/>
      <c r="H17" s="16"/>
      <c r="I17" s="16"/>
      <c r="J17" s="16"/>
    </row>
    <row r="18" spans="1:10" ht="15.75" customHeight="1" x14ac:dyDescent="0.2">
      <c r="A18" s="11"/>
      <c r="B18" s="11"/>
      <c r="C18" s="11"/>
      <c r="D18" s="11"/>
      <c r="E18" s="11"/>
      <c r="F18" s="11"/>
      <c r="G18" s="11"/>
      <c r="H18" s="1287" t="s">
        <v>1055</v>
      </c>
      <c r="I18" s="1287"/>
      <c r="J18" s="1287"/>
    </row>
    <row r="19" spans="1:10" ht="12.75" customHeight="1" x14ac:dyDescent="0.2">
      <c r="A19" s="340"/>
      <c r="B19" s="340"/>
      <c r="C19" s="340"/>
      <c r="D19" s="340"/>
      <c r="E19" s="340"/>
      <c r="F19" s="340"/>
      <c r="G19" s="340"/>
      <c r="H19" s="1287" t="s">
        <v>1056</v>
      </c>
      <c r="I19" s="1287"/>
      <c r="J19" s="1287"/>
    </row>
    <row r="20" spans="1:10" x14ac:dyDescent="0.2">
      <c r="A20" s="11"/>
      <c r="B20" s="11"/>
      <c r="C20" s="11"/>
      <c r="E20" s="11"/>
      <c r="H20" s="26"/>
      <c r="I20" s="26"/>
      <c r="J20" s="26"/>
    </row>
    <row r="24" spans="1:10" x14ac:dyDescent="0.2">
      <c r="A24" s="1421"/>
      <c r="B24" s="1421"/>
      <c r="C24" s="1421"/>
      <c r="D24" s="1421"/>
      <c r="E24" s="1421"/>
      <c r="F24" s="1421"/>
      <c r="G24" s="1421"/>
      <c r="H24" s="1421"/>
      <c r="I24" s="1421"/>
      <c r="J24" s="1421"/>
    </row>
    <row r="26" spans="1:10" x14ac:dyDescent="0.2">
      <c r="A26" s="1421"/>
      <c r="B26" s="1421"/>
      <c r="C26" s="1421"/>
      <c r="D26" s="1421"/>
      <c r="E26" s="1421"/>
      <c r="F26" s="1421"/>
      <c r="G26" s="1421"/>
      <c r="H26" s="1421"/>
      <c r="I26" s="1421"/>
      <c r="J26" s="1421"/>
    </row>
  </sheetData>
  <mergeCells count="16">
    <mergeCell ref="E1:I1"/>
    <mergeCell ref="A2:J2"/>
    <mergeCell ref="A3:J3"/>
    <mergeCell ref="A5:J5"/>
    <mergeCell ref="H8:J8"/>
    <mergeCell ref="A8:C8"/>
    <mergeCell ref="A24:J24"/>
    <mergeCell ref="A26:J26"/>
    <mergeCell ref="A9:A10"/>
    <mergeCell ref="B9:B10"/>
    <mergeCell ref="C9:F9"/>
    <mergeCell ref="G9:J9"/>
    <mergeCell ref="A16:G16"/>
    <mergeCell ref="H18:J18"/>
    <mergeCell ref="H19:J19"/>
    <mergeCell ref="A14:B14"/>
  </mergeCells>
  <printOptions horizontalCentered="1"/>
  <pageMargins left="0.70866141732283472" right="0.26" top="0.23622047244094491"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view="pageBreakPreview" zoomScale="78" zoomScaleSheetLayoutView="78" workbookViewId="0">
      <selection activeCell="C49" sqref="C49"/>
    </sheetView>
  </sheetViews>
  <sheetFormatPr defaultColWidth="9.140625" defaultRowHeight="12.75" x14ac:dyDescent="0.2"/>
  <cols>
    <col min="1" max="1" width="8.7109375" style="54" customWidth="1"/>
    <col min="2" max="2" width="11.7109375" style="54" customWidth="1"/>
    <col min="3" max="3" width="114.5703125" style="54" customWidth="1"/>
    <col min="4" max="16384" width="9.140625" style="54"/>
  </cols>
  <sheetData>
    <row r="1" spans="1:7" ht="21.75" customHeight="1" x14ac:dyDescent="0.25">
      <c r="A1" s="1230" t="s">
        <v>506</v>
      </c>
      <c r="B1" s="1230"/>
      <c r="C1" s="1230"/>
      <c r="D1" s="1230"/>
      <c r="E1" s="185"/>
      <c r="F1" s="185"/>
      <c r="G1" s="185"/>
    </row>
    <row r="2" spans="1:7" x14ac:dyDescent="0.2">
      <c r="A2" s="57" t="s">
        <v>63</v>
      </c>
      <c r="B2" s="57" t="s">
        <v>507</v>
      </c>
      <c r="C2" s="57" t="s">
        <v>508</v>
      </c>
    </row>
    <row r="3" spans="1:7" x14ac:dyDescent="0.2">
      <c r="A3" s="59">
        <v>1</v>
      </c>
      <c r="B3" s="186" t="s">
        <v>509</v>
      </c>
      <c r="C3" s="186" t="s">
        <v>792</v>
      </c>
    </row>
    <row r="4" spans="1:7" x14ac:dyDescent="0.2">
      <c r="A4" s="59">
        <v>2</v>
      </c>
      <c r="B4" s="186" t="s">
        <v>510</v>
      </c>
      <c r="C4" s="186" t="s">
        <v>793</v>
      </c>
    </row>
    <row r="5" spans="1:7" x14ac:dyDescent="0.2">
      <c r="A5" s="59">
        <v>3</v>
      </c>
      <c r="B5" s="186" t="s">
        <v>511</v>
      </c>
      <c r="C5" s="186" t="s">
        <v>794</v>
      </c>
    </row>
    <row r="6" spans="1:7" x14ac:dyDescent="0.2">
      <c r="A6" s="59">
        <v>4</v>
      </c>
      <c r="B6" s="186" t="s">
        <v>512</v>
      </c>
      <c r="C6" s="186" t="s">
        <v>795</v>
      </c>
    </row>
    <row r="7" spans="1:7" x14ac:dyDescent="0.2">
      <c r="A7" s="59">
        <v>5</v>
      </c>
      <c r="B7" s="186" t="s">
        <v>513</v>
      </c>
      <c r="C7" s="186" t="s">
        <v>796</v>
      </c>
    </row>
    <row r="8" spans="1:7" x14ac:dyDescent="0.2">
      <c r="A8" s="59">
        <v>6</v>
      </c>
      <c r="B8" s="186" t="s">
        <v>514</v>
      </c>
      <c r="C8" s="186" t="s">
        <v>797</v>
      </c>
    </row>
    <row r="9" spans="1:7" x14ac:dyDescent="0.2">
      <c r="A9" s="59">
        <v>7</v>
      </c>
      <c r="B9" s="186" t="s">
        <v>515</v>
      </c>
      <c r="C9" s="186" t="s">
        <v>798</v>
      </c>
    </row>
    <row r="10" spans="1:7" x14ac:dyDescent="0.2">
      <c r="A10" s="59">
        <v>8</v>
      </c>
      <c r="B10" s="186" t="s">
        <v>516</v>
      </c>
      <c r="C10" s="186" t="s">
        <v>799</v>
      </c>
    </row>
    <row r="11" spans="1:7" x14ac:dyDescent="0.2">
      <c r="A11" s="59">
        <v>9</v>
      </c>
      <c r="B11" s="186" t="s">
        <v>517</v>
      </c>
      <c r="C11" s="186" t="s">
        <v>800</v>
      </c>
    </row>
    <row r="12" spans="1:7" x14ac:dyDescent="0.2">
      <c r="A12" s="59">
        <v>10</v>
      </c>
      <c r="B12" s="186" t="s">
        <v>631</v>
      </c>
      <c r="C12" s="186" t="s">
        <v>632</v>
      </c>
    </row>
    <row r="13" spans="1:7" x14ac:dyDescent="0.2">
      <c r="A13" s="59">
        <v>11</v>
      </c>
      <c r="B13" s="186" t="s">
        <v>518</v>
      </c>
      <c r="C13" s="186" t="s">
        <v>801</v>
      </c>
    </row>
    <row r="14" spans="1:7" x14ac:dyDescent="0.2">
      <c r="A14" s="59">
        <v>12</v>
      </c>
      <c r="B14" s="186" t="s">
        <v>519</v>
      </c>
      <c r="C14" s="186" t="s">
        <v>802</v>
      </c>
    </row>
    <row r="15" spans="1:7" x14ac:dyDescent="0.2">
      <c r="A15" s="59">
        <v>13</v>
      </c>
      <c r="B15" s="186" t="s">
        <v>520</v>
      </c>
      <c r="C15" s="186" t="s">
        <v>803</v>
      </c>
    </row>
    <row r="16" spans="1:7" x14ac:dyDescent="0.2">
      <c r="A16" s="59">
        <v>14</v>
      </c>
      <c r="B16" s="186" t="s">
        <v>521</v>
      </c>
      <c r="C16" s="186" t="s">
        <v>804</v>
      </c>
    </row>
    <row r="17" spans="1:3" x14ac:dyDescent="0.2">
      <c r="A17" s="59">
        <v>15</v>
      </c>
      <c r="B17" s="186" t="s">
        <v>522</v>
      </c>
      <c r="C17" s="186" t="s">
        <v>805</v>
      </c>
    </row>
    <row r="18" spans="1:3" x14ac:dyDescent="0.2">
      <c r="A18" s="59">
        <v>16</v>
      </c>
      <c r="B18" s="186" t="s">
        <v>523</v>
      </c>
      <c r="C18" s="186" t="s">
        <v>806</v>
      </c>
    </row>
    <row r="19" spans="1:3" x14ac:dyDescent="0.2">
      <c r="A19" s="59">
        <v>17</v>
      </c>
      <c r="B19" s="186" t="s">
        <v>524</v>
      </c>
      <c r="C19" s="186" t="s">
        <v>807</v>
      </c>
    </row>
    <row r="20" spans="1:3" x14ac:dyDescent="0.2">
      <c r="A20" s="59">
        <v>18</v>
      </c>
      <c r="B20" s="186" t="s">
        <v>525</v>
      </c>
      <c r="C20" s="186" t="s">
        <v>808</v>
      </c>
    </row>
    <row r="21" spans="1:3" x14ac:dyDescent="0.2">
      <c r="A21" s="59">
        <v>19</v>
      </c>
      <c r="B21" s="186" t="s">
        <v>526</v>
      </c>
      <c r="C21" s="186" t="s">
        <v>809</v>
      </c>
    </row>
    <row r="22" spans="1:3" x14ac:dyDescent="0.2">
      <c r="A22" s="59">
        <v>20</v>
      </c>
      <c r="B22" s="186" t="s">
        <v>527</v>
      </c>
      <c r="C22" s="186" t="s">
        <v>810</v>
      </c>
    </row>
    <row r="23" spans="1:3" x14ac:dyDescent="0.2">
      <c r="A23" s="59">
        <v>21</v>
      </c>
      <c r="B23" s="186" t="s">
        <v>528</v>
      </c>
      <c r="C23" s="186" t="s">
        <v>811</v>
      </c>
    </row>
    <row r="24" spans="1:3" x14ac:dyDescent="0.2">
      <c r="A24" s="59">
        <v>22</v>
      </c>
      <c r="B24" s="186" t="s">
        <v>529</v>
      </c>
      <c r="C24" s="186" t="s">
        <v>812</v>
      </c>
    </row>
    <row r="25" spans="1:3" x14ac:dyDescent="0.2">
      <c r="A25" s="59">
        <v>23</v>
      </c>
      <c r="B25" s="186" t="s">
        <v>530</v>
      </c>
      <c r="C25" s="186" t="s">
        <v>813</v>
      </c>
    </row>
    <row r="26" spans="1:3" x14ac:dyDescent="0.2">
      <c r="A26" s="59">
        <v>24</v>
      </c>
      <c r="B26" s="186" t="s">
        <v>531</v>
      </c>
      <c r="C26" s="186" t="s">
        <v>814</v>
      </c>
    </row>
    <row r="27" spans="1:3" x14ac:dyDescent="0.2">
      <c r="A27" s="59">
        <v>25</v>
      </c>
      <c r="B27" s="186" t="s">
        <v>532</v>
      </c>
      <c r="C27" s="186" t="s">
        <v>815</v>
      </c>
    </row>
    <row r="28" spans="1:3" x14ac:dyDescent="0.2">
      <c r="A28" s="59">
        <v>26</v>
      </c>
      <c r="B28" s="186" t="s">
        <v>533</v>
      </c>
      <c r="C28" s="186" t="s">
        <v>816</v>
      </c>
    </row>
    <row r="29" spans="1:3" x14ac:dyDescent="0.2">
      <c r="A29" s="59">
        <v>27</v>
      </c>
      <c r="B29" s="186" t="s">
        <v>534</v>
      </c>
      <c r="C29" s="186" t="s">
        <v>535</v>
      </c>
    </row>
    <row r="30" spans="1:3" x14ac:dyDescent="0.2">
      <c r="A30" s="59">
        <v>28</v>
      </c>
      <c r="B30" s="186" t="s">
        <v>536</v>
      </c>
      <c r="C30" s="186" t="s">
        <v>537</v>
      </c>
    </row>
    <row r="31" spans="1:3" x14ac:dyDescent="0.2">
      <c r="A31" s="59">
        <v>29</v>
      </c>
      <c r="B31" s="186" t="s">
        <v>538</v>
      </c>
      <c r="C31" s="186" t="s">
        <v>539</v>
      </c>
    </row>
    <row r="32" spans="1:3" x14ac:dyDescent="0.2">
      <c r="A32" s="59">
        <v>30</v>
      </c>
      <c r="B32" s="186" t="s">
        <v>633</v>
      </c>
      <c r="C32" s="186" t="s">
        <v>634</v>
      </c>
    </row>
    <row r="33" spans="1:3" x14ac:dyDescent="0.2">
      <c r="A33" s="59">
        <v>31</v>
      </c>
      <c r="B33" s="186" t="s">
        <v>690</v>
      </c>
      <c r="C33" s="186" t="s">
        <v>691</v>
      </c>
    </row>
    <row r="34" spans="1:3" x14ac:dyDescent="0.2">
      <c r="A34" s="59">
        <v>32</v>
      </c>
      <c r="B34" s="186" t="s">
        <v>540</v>
      </c>
      <c r="C34" s="186" t="s">
        <v>541</v>
      </c>
    </row>
    <row r="35" spans="1:3" x14ac:dyDescent="0.2">
      <c r="A35" s="59">
        <v>33</v>
      </c>
      <c r="B35" s="186" t="s">
        <v>542</v>
      </c>
      <c r="C35" s="186" t="s">
        <v>541</v>
      </c>
    </row>
    <row r="36" spans="1:3" x14ac:dyDescent="0.2">
      <c r="A36" s="59">
        <v>34</v>
      </c>
      <c r="B36" s="186" t="s">
        <v>543</v>
      </c>
      <c r="C36" s="186" t="s">
        <v>544</v>
      </c>
    </row>
    <row r="37" spans="1:3" x14ac:dyDescent="0.2">
      <c r="A37" s="59">
        <v>35</v>
      </c>
      <c r="B37" s="186" t="s">
        <v>545</v>
      </c>
      <c r="C37" s="186" t="s">
        <v>546</v>
      </c>
    </row>
    <row r="38" spans="1:3" x14ac:dyDescent="0.2">
      <c r="A38" s="59">
        <v>36</v>
      </c>
      <c r="B38" s="186" t="s">
        <v>547</v>
      </c>
      <c r="C38" s="186" t="s">
        <v>548</v>
      </c>
    </row>
    <row r="39" spans="1:3" x14ac:dyDescent="0.2">
      <c r="A39" s="59">
        <v>37</v>
      </c>
      <c r="B39" s="186" t="s">
        <v>549</v>
      </c>
      <c r="C39" s="186" t="s">
        <v>550</v>
      </c>
    </row>
    <row r="40" spans="1:3" x14ac:dyDescent="0.2">
      <c r="A40" s="59">
        <v>38</v>
      </c>
      <c r="B40" s="186" t="s">
        <v>551</v>
      </c>
      <c r="C40" s="186" t="s">
        <v>552</v>
      </c>
    </row>
    <row r="41" spans="1:3" x14ac:dyDescent="0.2">
      <c r="A41" s="59">
        <v>39</v>
      </c>
      <c r="B41" s="186" t="s">
        <v>553</v>
      </c>
      <c r="C41" s="186" t="s">
        <v>554</v>
      </c>
    </row>
    <row r="42" spans="1:3" x14ac:dyDescent="0.2">
      <c r="A42" s="59">
        <v>40</v>
      </c>
      <c r="B42" s="186" t="s">
        <v>555</v>
      </c>
      <c r="C42" s="186" t="s">
        <v>556</v>
      </c>
    </row>
    <row r="43" spans="1:3" x14ac:dyDescent="0.2">
      <c r="A43" s="59">
        <v>41</v>
      </c>
      <c r="B43" s="186" t="s">
        <v>557</v>
      </c>
      <c r="C43" s="186" t="s">
        <v>817</v>
      </c>
    </row>
    <row r="44" spans="1:3" x14ac:dyDescent="0.2">
      <c r="A44" s="59">
        <v>42</v>
      </c>
      <c r="B44" s="186" t="s">
        <v>558</v>
      </c>
      <c r="C44" s="186" t="s">
        <v>559</v>
      </c>
    </row>
    <row r="45" spans="1:3" x14ac:dyDescent="0.2">
      <c r="A45" s="59">
        <v>43</v>
      </c>
      <c r="B45" s="186" t="s">
        <v>560</v>
      </c>
      <c r="C45" s="186" t="s">
        <v>561</v>
      </c>
    </row>
    <row r="46" spans="1:3" x14ac:dyDescent="0.2">
      <c r="A46" s="59">
        <v>44</v>
      </c>
      <c r="B46" s="186" t="s">
        <v>562</v>
      </c>
      <c r="C46" s="186" t="s">
        <v>563</v>
      </c>
    </row>
    <row r="47" spans="1:3" x14ac:dyDescent="0.2">
      <c r="A47" s="59">
        <v>45</v>
      </c>
      <c r="B47" s="186" t="s">
        <v>564</v>
      </c>
      <c r="C47" s="186" t="s">
        <v>565</v>
      </c>
    </row>
    <row r="48" spans="1:3" x14ac:dyDescent="0.2">
      <c r="A48" s="59">
        <v>46</v>
      </c>
      <c r="B48" s="186" t="s">
        <v>566</v>
      </c>
      <c r="C48" s="186" t="s">
        <v>567</v>
      </c>
    </row>
    <row r="49" spans="1:3" x14ac:dyDescent="0.2">
      <c r="A49" s="59">
        <v>47</v>
      </c>
      <c r="B49" s="186" t="s">
        <v>568</v>
      </c>
      <c r="C49" s="186" t="s">
        <v>818</v>
      </c>
    </row>
    <row r="50" spans="1:3" x14ac:dyDescent="0.2">
      <c r="A50" s="59">
        <v>48</v>
      </c>
      <c r="B50" s="186" t="s">
        <v>569</v>
      </c>
      <c r="C50" s="186" t="s">
        <v>819</v>
      </c>
    </row>
    <row r="51" spans="1:3" x14ac:dyDescent="0.2">
      <c r="A51" s="59">
        <v>49</v>
      </c>
      <c r="B51" s="186" t="s">
        <v>570</v>
      </c>
      <c r="C51" s="186" t="s">
        <v>571</v>
      </c>
    </row>
    <row r="52" spans="1:3" x14ac:dyDescent="0.2">
      <c r="A52" s="59">
        <v>50</v>
      </c>
      <c r="B52" s="186" t="s">
        <v>572</v>
      </c>
      <c r="C52" s="186" t="s">
        <v>573</v>
      </c>
    </row>
    <row r="53" spans="1:3" x14ac:dyDescent="0.2">
      <c r="A53" s="59">
        <v>51</v>
      </c>
      <c r="B53" s="186" t="s">
        <v>574</v>
      </c>
      <c r="C53" s="186" t="s">
        <v>646</v>
      </c>
    </row>
    <row r="54" spans="1:3" x14ac:dyDescent="0.2">
      <c r="A54" s="59">
        <v>52</v>
      </c>
      <c r="B54" s="186" t="s">
        <v>575</v>
      </c>
      <c r="C54" s="186" t="s">
        <v>820</v>
      </c>
    </row>
    <row r="55" spans="1:3" x14ac:dyDescent="0.2">
      <c r="A55" s="59">
        <v>53</v>
      </c>
      <c r="B55" s="186" t="s">
        <v>576</v>
      </c>
      <c r="C55" s="186" t="s">
        <v>821</v>
      </c>
    </row>
    <row r="56" spans="1:3" x14ac:dyDescent="0.2">
      <c r="A56" s="59">
        <v>54</v>
      </c>
      <c r="B56" s="186" t="s">
        <v>577</v>
      </c>
      <c r="C56" s="186" t="s">
        <v>822</v>
      </c>
    </row>
    <row r="57" spans="1:3" x14ac:dyDescent="0.2">
      <c r="A57" s="59">
        <v>55</v>
      </c>
      <c r="B57" s="186" t="s">
        <v>578</v>
      </c>
      <c r="C57" s="186" t="s">
        <v>823</v>
      </c>
    </row>
    <row r="58" spans="1:3" x14ac:dyDescent="0.2">
      <c r="A58" s="59">
        <v>56</v>
      </c>
      <c r="B58" s="186" t="s">
        <v>579</v>
      </c>
      <c r="C58" s="186" t="s">
        <v>824</v>
      </c>
    </row>
    <row r="59" spans="1:3" x14ac:dyDescent="0.2">
      <c r="A59" s="59">
        <v>57</v>
      </c>
      <c r="B59" s="186" t="s">
        <v>580</v>
      </c>
      <c r="C59" s="186" t="s">
        <v>825</v>
      </c>
    </row>
    <row r="60" spans="1:3" x14ac:dyDescent="0.2">
      <c r="A60" s="59">
        <v>58</v>
      </c>
      <c r="B60" s="186" t="s">
        <v>581</v>
      </c>
      <c r="C60" s="186" t="s">
        <v>826</v>
      </c>
    </row>
    <row r="61" spans="1:3" x14ac:dyDescent="0.2">
      <c r="A61" s="59">
        <v>59</v>
      </c>
      <c r="B61" s="186" t="s">
        <v>582</v>
      </c>
      <c r="C61" s="186" t="s">
        <v>827</v>
      </c>
    </row>
    <row r="62" spans="1:3" x14ac:dyDescent="0.2">
      <c r="A62" s="59">
        <v>60</v>
      </c>
      <c r="B62" s="186" t="s">
        <v>669</v>
      </c>
      <c r="C62" s="186" t="s">
        <v>670</v>
      </c>
    </row>
    <row r="63" spans="1:3" x14ac:dyDescent="0.2">
      <c r="A63" s="59">
        <v>61</v>
      </c>
      <c r="B63" s="186" t="s">
        <v>583</v>
      </c>
      <c r="C63" s="186" t="s">
        <v>828</v>
      </c>
    </row>
    <row r="64" spans="1:3" x14ac:dyDescent="0.2">
      <c r="A64" s="59">
        <v>62</v>
      </c>
      <c r="B64" s="187" t="s">
        <v>671</v>
      </c>
      <c r="C64" s="186" t="s">
        <v>829</v>
      </c>
    </row>
    <row r="65" spans="1:3" x14ac:dyDescent="0.2">
      <c r="A65" s="59">
        <v>63</v>
      </c>
      <c r="B65" s="186" t="s">
        <v>584</v>
      </c>
      <c r="C65" s="186" t="s">
        <v>830</v>
      </c>
    </row>
    <row r="66" spans="1:3" x14ac:dyDescent="0.2">
      <c r="A66" s="59">
        <v>64</v>
      </c>
      <c r="B66" s="186" t="s">
        <v>585</v>
      </c>
      <c r="C66" s="186" t="s">
        <v>831</v>
      </c>
    </row>
    <row r="67" spans="1:3" x14ac:dyDescent="0.2">
      <c r="A67" s="59">
        <v>65</v>
      </c>
      <c r="B67" s="188" t="s">
        <v>635</v>
      </c>
      <c r="C67" s="188" t="s">
        <v>832</v>
      </c>
    </row>
    <row r="68" spans="1:3" x14ac:dyDescent="0.2">
      <c r="A68" s="59">
        <v>66</v>
      </c>
      <c r="B68" s="188" t="s">
        <v>636</v>
      </c>
      <c r="C68" s="188" t="s">
        <v>805</v>
      </c>
    </row>
  </sheetData>
  <mergeCells count="1">
    <mergeCell ref="A1:D1"/>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20"/>
  <sheetViews>
    <sheetView view="pageBreakPreview" zoomScale="90" zoomScaleSheetLayoutView="90" workbookViewId="0">
      <selection activeCell="F17" sqref="F17"/>
    </sheetView>
  </sheetViews>
  <sheetFormatPr defaultColWidth="9.140625" defaultRowHeight="12.75" x14ac:dyDescent="0.2"/>
  <cols>
    <col min="1" max="1" width="6.7109375" style="1027" customWidth="1"/>
    <col min="2" max="2" width="11.5703125" style="1027" customWidth="1"/>
    <col min="3" max="3" width="12" style="1027" customWidth="1"/>
    <col min="4" max="4" width="10.42578125" style="1027" customWidth="1"/>
    <col min="5" max="5" width="10.140625" style="1027" customWidth="1"/>
    <col min="6" max="6" width="13" style="1027" customWidth="1"/>
    <col min="7" max="7" width="15.140625" style="1027" customWidth="1"/>
    <col min="8" max="8" width="12.42578125" style="1027" customWidth="1"/>
    <col min="9" max="9" width="12.140625" style="1027" customWidth="1"/>
    <col min="10" max="10" width="11.7109375" style="1027" customWidth="1"/>
    <col min="11" max="11" width="12" style="1027" customWidth="1"/>
    <col min="12" max="12" width="14.85546875" style="1027" customWidth="1"/>
    <col min="13" max="16384" width="9.140625" style="1027"/>
  </cols>
  <sheetData>
    <row r="1" spans="1:18" s="147" customFormat="1" ht="15" x14ac:dyDescent="0.2">
      <c r="D1" s="715"/>
      <c r="E1" s="715"/>
      <c r="F1" s="715"/>
      <c r="G1" s="715"/>
      <c r="H1" s="715"/>
      <c r="I1" s="715"/>
      <c r="J1" s="715"/>
      <c r="K1" s="715"/>
      <c r="L1" s="1429" t="s">
        <v>52</v>
      </c>
      <c r="M1" s="1429"/>
      <c r="N1" s="695"/>
      <c r="O1" s="695"/>
    </row>
    <row r="2" spans="1:18" s="147" customFormat="1" ht="15" x14ac:dyDescent="0.2">
      <c r="A2" s="1369" t="s">
        <v>0</v>
      </c>
      <c r="B2" s="1369"/>
      <c r="C2" s="1369"/>
      <c r="D2" s="1369"/>
      <c r="E2" s="1369"/>
      <c r="F2" s="1369"/>
      <c r="G2" s="1369"/>
      <c r="H2" s="1369"/>
      <c r="I2" s="1369"/>
      <c r="J2" s="1369"/>
      <c r="K2" s="1369"/>
      <c r="L2" s="1369"/>
      <c r="M2" s="696"/>
      <c r="N2" s="696"/>
      <c r="O2" s="696"/>
    </row>
    <row r="3" spans="1:18" s="147" customFormat="1" ht="20.25" x14ac:dyDescent="0.3">
      <c r="A3" s="1361" t="s">
        <v>704</v>
      </c>
      <c r="B3" s="1361"/>
      <c r="C3" s="1361"/>
      <c r="D3" s="1361"/>
      <c r="E3" s="1361"/>
      <c r="F3" s="1361"/>
      <c r="G3" s="1361"/>
      <c r="H3" s="1361"/>
      <c r="I3" s="1361"/>
      <c r="J3" s="1361"/>
      <c r="K3" s="1361"/>
      <c r="L3" s="1361"/>
      <c r="M3" s="699"/>
      <c r="N3" s="699"/>
      <c r="O3" s="699"/>
    </row>
    <row r="4" spans="1:18" s="147" customFormat="1" ht="10.5" customHeight="1" x14ac:dyDescent="0.2"/>
    <row r="5" spans="1:18" ht="19.5" customHeight="1" x14ac:dyDescent="0.25">
      <c r="A5" s="1420" t="s">
        <v>742</v>
      </c>
      <c r="B5" s="1420"/>
      <c r="C5" s="1420"/>
      <c r="D5" s="1420"/>
      <c r="E5" s="1420"/>
      <c r="F5" s="1420"/>
      <c r="G5" s="1420"/>
      <c r="H5" s="1420"/>
      <c r="I5" s="1420"/>
      <c r="J5" s="1420"/>
      <c r="K5" s="1420"/>
      <c r="L5" s="1420"/>
    </row>
    <row r="6" spans="1:18" x14ac:dyDescent="0.2">
      <c r="A6" s="1092"/>
      <c r="B6" s="1092"/>
      <c r="C6" s="1092"/>
      <c r="D6" s="1092"/>
      <c r="E6" s="1092"/>
      <c r="F6" s="1092"/>
      <c r="G6" s="1092"/>
      <c r="H6" s="1092"/>
      <c r="I6" s="1092"/>
      <c r="J6" s="1092"/>
      <c r="K6" s="1092"/>
      <c r="L6" s="1092"/>
    </row>
    <row r="7" spans="1:18" ht="15.75" x14ac:dyDescent="0.2">
      <c r="A7" s="1300" t="s">
        <v>873</v>
      </c>
      <c r="B7" s="1300"/>
      <c r="C7" s="1300"/>
      <c r="F7" s="1430" t="s">
        <v>16</v>
      </c>
      <c r="G7" s="1430"/>
      <c r="H7" s="1430"/>
      <c r="I7" s="1430"/>
      <c r="J7" s="1430"/>
      <c r="K7" s="1430"/>
      <c r="L7" s="1430"/>
    </row>
    <row r="8" spans="1:18" x14ac:dyDescent="0.2">
      <c r="A8" s="812"/>
      <c r="F8" s="863"/>
      <c r="G8" s="1093"/>
      <c r="H8" s="1093"/>
      <c r="I8" s="1419"/>
      <c r="J8" s="1419"/>
      <c r="K8" s="1419"/>
      <c r="L8" s="1419"/>
    </row>
    <row r="9" spans="1:18" s="812" customFormat="1" ht="12.75" customHeight="1" x14ac:dyDescent="0.2">
      <c r="A9" s="1374" t="s">
        <v>2</v>
      </c>
      <c r="B9" s="1374" t="s">
        <v>886</v>
      </c>
      <c r="C9" s="1431" t="s">
        <v>17</v>
      </c>
      <c r="D9" s="1432"/>
      <c r="E9" s="1432"/>
      <c r="F9" s="1432"/>
      <c r="G9" s="1432"/>
      <c r="H9" s="1431" t="s">
        <v>37</v>
      </c>
      <c r="I9" s="1432"/>
      <c r="J9" s="1432"/>
      <c r="K9" s="1432"/>
      <c r="L9" s="1432"/>
      <c r="Q9" s="1094"/>
      <c r="R9" s="828"/>
    </row>
    <row r="10" spans="1:18" s="812" customFormat="1" ht="77.45" customHeight="1" x14ac:dyDescent="0.2">
      <c r="A10" s="1374"/>
      <c r="B10" s="1374"/>
      <c r="C10" s="1023" t="s">
        <v>747</v>
      </c>
      <c r="D10" s="1023" t="s">
        <v>748</v>
      </c>
      <c r="E10" s="1023" t="s">
        <v>59</v>
      </c>
      <c r="F10" s="1023" t="s">
        <v>60</v>
      </c>
      <c r="G10" s="1023" t="s">
        <v>614</v>
      </c>
      <c r="H10" s="1023" t="s">
        <v>747</v>
      </c>
      <c r="I10" s="1023" t="s">
        <v>748</v>
      </c>
      <c r="J10" s="1023" t="s">
        <v>59</v>
      </c>
      <c r="K10" s="1023" t="s">
        <v>60</v>
      </c>
      <c r="L10" s="1023" t="s">
        <v>323</v>
      </c>
    </row>
    <row r="11" spans="1:18" s="812" customFormat="1" x14ac:dyDescent="0.2">
      <c r="A11" s="1023">
        <v>1</v>
      </c>
      <c r="B11" s="1023">
        <v>2</v>
      </c>
      <c r="C11" s="1023">
        <v>3</v>
      </c>
      <c r="D11" s="1023">
        <v>4</v>
      </c>
      <c r="E11" s="1023">
        <v>5</v>
      </c>
      <c r="F11" s="1023">
        <v>6</v>
      </c>
      <c r="G11" s="1023">
        <v>7</v>
      </c>
      <c r="H11" s="1023">
        <v>8</v>
      </c>
      <c r="I11" s="1023">
        <v>9</v>
      </c>
      <c r="J11" s="1023">
        <v>10</v>
      </c>
      <c r="K11" s="1023">
        <v>11</v>
      </c>
      <c r="L11" s="1023">
        <v>12</v>
      </c>
    </row>
    <row r="12" spans="1:18" s="729" customFormat="1" ht="34.5" customHeight="1" x14ac:dyDescent="0.2">
      <c r="A12" s="360">
        <v>1</v>
      </c>
      <c r="B12" s="360" t="s">
        <v>693</v>
      </c>
      <c r="C12" s="693">
        <v>187.5</v>
      </c>
      <c r="D12" s="693">
        <v>0</v>
      </c>
      <c r="E12" s="693">
        <v>75.56</v>
      </c>
      <c r="F12" s="693">
        <v>159.38</v>
      </c>
      <c r="G12" s="693">
        <f>D12+E12-F12</f>
        <v>-83.82</v>
      </c>
      <c r="H12" s="693">
        <v>0</v>
      </c>
      <c r="I12" s="693">
        <v>0</v>
      </c>
      <c r="J12" s="693">
        <v>0</v>
      </c>
      <c r="K12" s="693">
        <v>0</v>
      </c>
      <c r="L12" s="693">
        <f>I12+J12-K12</f>
        <v>0</v>
      </c>
    </row>
    <row r="13" spans="1:18" s="729" customFormat="1" ht="34.5" customHeight="1" x14ac:dyDescent="0.2">
      <c r="A13" s="360">
        <v>2</v>
      </c>
      <c r="B13" s="360" t="s">
        <v>876</v>
      </c>
      <c r="C13" s="689">
        <v>80.540000000000006</v>
      </c>
      <c r="D13" s="689">
        <v>0</v>
      </c>
      <c r="E13" s="689">
        <v>68.349999999999994</v>
      </c>
      <c r="F13" s="689">
        <v>59.28</v>
      </c>
      <c r="G13" s="693">
        <f>D13+E13-F13</f>
        <v>9.0699999999999932</v>
      </c>
      <c r="H13" s="1103">
        <v>0</v>
      </c>
      <c r="I13" s="1103">
        <v>0</v>
      </c>
      <c r="J13" s="1103">
        <v>0</v>
      </c>
      <c r="K13" s="1103">
        <v>0</v>
      </c>
      <c r="L13" s="693">
        <f>I13+J13-K13</f>
        <v>0</v>
      </c>
    </row>
    <row r="14" spans="1:18" s="1017" customFormat="1" ht="34.5" customHeight="1" x14ac:dyDescent="0.2">
      <c r="A14" s="1302" t="s">
        <v>880</v>
      </c>
      <c r="B14" s="1304"/>
      <c r="C14" s="838">
        <f>SUM(C12:C13)</f>
        <v>268.04000000000002</v>
      </c>
      <c r="D14" s="838">
        <f>SUM(D12:D13)</f>
        <v>0</v>
      </c>
      <c r="E14" s="838">
        <f>SUM(E12:E13)</f>
        <v>143.91</v>
      </c>
      <c r="F14" s="838">
        <f>SUM(F11:F13)</f>
        <v>224.66</v>
      </c>
      <c r="G14" s="838">
        <f t="shared" ref="G14:L14" si="0">SUM(G12:G13)</f>
        <v>-74.75</v>
      </c>
      <c r="H14" s="838">
        <f t="shared" si="0"/>
        <v>0</v>
      </c>
      <c r="I14" s="838">
        <f t="shared" si="0"/>
        <v>0</v>
      </c>
      <c r="J14" s="838">
        <f t="shared" si="0"/>
        <v>0</v>
      </c>
      <c r="K14" s="838">
        <f t="shared" si="0"/>
        <v>0</v>
      </c>
      <c r="L14" s="838">
        <f t="shared" si="0"/>
        <v>0</v>
      </c>
    </row>
    <row r="15" spans="1:18" x14ac:dyDescent="0.2">
      <c r="A15" s="1100" t="s">
        <v>324</v>
      </c>
      <c r="B15" s="702"/>
      <c r="C15" s="702"/>
      <c r="D15" s="702"/>
      <c r="E15" s="702"/>
      <c r="F15" s="702"/>
      <c r="G15" s="702"/>
      <c r="H15" s="702"/>
      <c r="I15" s="702"/>
      <c r="J15" s="702"/>
      <c r="K15" s="702"/>
      <c r="L15" s="702"/>
    </row>
    <row r="16" spans="1:18" ht="15.75" customHeight="1" x14ac:dyDescent="0.2">
      <c r="A16" s="812"/>
      <c r="B16" s="812"/>
      <c r="C16" s="1021">
        <f>'T6A_FG_Upy_Utlsn '!C14</f>
        <v>167.15</v>
      </c>
      <c r="D16" s="1021">
        <f>'T6A_FG_Upy_Utlsn '!D14</f>
        <v>0</v>
      </c>
      <c r="E16" s="1021">
        <f>'T6A_FG_Upy_Utlsn '!E14</f>
        <v>101.69</v>
      </c>
      <c r="F16" s="1021">
        <f>'T6A_FG_Upy_Utlsn '!F14</f>
        <v>136.20999999999998</v>
      </c>
      <c r="G16" s="1021">
        <f>'T6A_FG_Upy_Utlsn '!G14</f>
        <v>-34.519999999999996</v>
      </c>
      <c r="H16" s="1021">
        <f>'T6A_FG_Upy_Utlsn '!H14</f>
        <v>0</v>
      </c>
      <c r="I16" s="1021">
        <f>'T6A_FG_Upy_Utlsn '!I14</f>
        <v>0</v>
      </c>
      <c r="J16" s="1021">
        <f>'T6A_FG_Upy_Utlsn '!J14</f>
        <v>0</v>
      </c>
      <c r="K16" s="1021">
        <f>'T6A_FG_Upy_Utlsn '!K14</f>
        <v>0</v>
      </c>
      <c r="L16" s="1021">
        <f>'T6A_FG_Upy_Utlsn '!L14</f>
        <v>0</v>
      </c>
    </row>
    <row r="17" spans="1:12" ht="18" customHeight="1" x14ac:dyDescent="0.2">
      <c r="A17" s="714"/>
      <c r="B17" s="714"/>
      <c r="C17" s="1132">
        <f>C14+C16</f>
        <v>435.19000000000005</v>
      </c>
      <c r="D17" s="1132">
        <f t="shared" ref="D17:G17" si="1">D14+D16</f>
        <v>0</v>
      </c>
      <c r="E17" s="1132">
        <f t="shared" si="1"/>
        <v>245.6</v>
      </c>
      <c r="F17" s="1132">
        <f t="shared" si="1"/>
        <v>360.87</v>
      </c>
      <c r="G17" s="1132">
        <f t="shared" si="1"/>
        <v>-109.27</v>
      </c>
      <c r="H17" s="714"/>
      <c r="I17" s="714"/>
      <c r="J17" s="714"/>
      <c r="K17" s="714"/>
      <c r="L17" s="714"/>
    </row>
    <row r="18" spans="1:12" ht="12.75" customHeight="1" x14ac:dyDescent="0.2">
      <c r="A18" s="714"/>
      <c r="B18" s="714"/>
      <c r="C18" s="714"/>
      <c r="D18" s="1186">
        <f>D17/C17</f>
        <v>0</v>
      </c>
      <c r="E18" s="1186">
        <f>E17/C17</f>
        <v>0.56435120292286123</v>
      </c>
      <c r="F18" s="1186">
        <f>F17/C17</f>
        <v>0.82922401709598093</v>
      </c>
      <c r="G18" s="1186">
        <f>G17/C17</f>
        <v>-0.2510857326684896</v>
      </c>
      <c r="H18" s="714"/>
      <c r="I18" s="714"/>
      <c r="J18" s="714"/>
      <c r="K18" s="714"/>
      <c r="L18" s="714"/>
    </row>
    <row r="19" spans="1:12" ht="15.75" customHeight="1" x14ac:dyDescent="0.2">
      <c r="A19" s="812"/>
      <c r="B19" s="1102"/>
      <c r="C19" s="812"/>
      <c r="D19" s="812"/>
      <c r="E19" s="812"/>
      <c r="F19" s="812"/>
      <c r="J19" s="1287" t="s">
        <v>1055</v>
      </c>
      <c r="K19" s="1287"/>
      <c r="L19" s="1287"/>
    </row>
    <row r="20" spans="1:12" ht="15.75" customHeight="1" x14ac:dyDescent="0.2">
      <c r="A20" s="812"/>
      <c r="J20" s="1287" t="s">
        <v>1056</v>
      </c>
      <c r="K20" s="1287"/>
      <c r="L20" s="1287"/>
    </row>
  </sheetData>
  <mergeCells count="14">
    <mergeCell ref="J19:L19"/>
    <mergeCell ref="J20:L20"/>
    <mergeCell ref="A7:C7"/>
    <mergeCell ref="I8:L8"/>
    <mergeCell ref="A9:A10"/>
    <mergeCell ref="B9:B10"/>
    <mergeCell ref="C9:G9"/>
    <mergeCell ref="H9:L9"/>
    <mergeCell ref="A14:B14"/>
    <mergeCell ref="L1:M1"/>
    <mergeCell ref="A3:L3"/>
    <mergeCell ref="A2:L2"/>
    <mergeCell ref="A5:L5"/>
    <mergeCell ref="F7:L7"/>
  </mergeCells>
  <phoneticPr fontId="0" type="noConversion"/>
  <printOptions horizontalCentered="1"/>
  <pageMargins left="0.70866141732283472" right="0.19" top="0.23622047244094491" bottom="0" header="0.31496062992125984" footer="0.31496062992125984"/>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21"/>
  <sheetViews>
    <sheetView view="pageBreakPreview" topLeftCell="A3" zoomScale="90" zoomScaleSheetLayoutView="90" workbookViewId="0">
      <selection activeCell="I19" sqref="I19"/>
    </sheetView>
  </sheetViews>
  <sheetFormatPr defaultColWidth="9.140625" defaultRowHeight="12.75" x14ac:dyDescent="0.2"/>
  <cols>
    <col min="1" max="1" width="6" style="1027" customWidth="1"/>
    <col min="2" max="2" width="11.42578125" style="1027" customWidth="1"/>
    <col min="3" max="3" width="10.5703125" style="1027" customWidth="1"/>
    <col min="4" max="4" width="9.85546875" style="1027" customWidth="1"/>
    <col min="5" max="5" width="11.42578125" style="1027" bestFit="1" customWidth="1"/>
    <col min="6" max="6" width="10.7109375" style="1027" customWidth="1"/>
    <col min="7" max="7" width="15.85546875" style="1027" customWidth="1"/>
    <col min="8" max="8" width="12.42578125" style="1027" customWidth="1"/>
    <col min="9" max="9" width="12.140625" style="1027" customWidth="1"/>
    <col min="10" max="10" width="9" style="1027" customWidth="1"/>
    <col min="11" max="11" width="12" style="1027" customWidth="1"/>
    <col min="12" max="12" width="13.7109375" style="1027" customWidth="1"/>
    <col min="13" max="13" width="9.140625" style="1027" hidden="1" customWidth="1"/>
    <col min="14" max="16384" width="9.140625" style="1027"/>
  </cols>
  <sheetData>
    <row r="1" spans="1:19" s="147" customFormat="1" ht="15" x14ac:dyDescent="0.2">
      <c r="D1" s="715"/>
      <c r="E1" s="715"/>
      <c r="F1" s="715"/>
      <c r="G1" s="715"/>
      <c r="H1" s="715"/>
      <c r="I1" s="715"/>
      <c r="J1" s="715"/>
      <c r="K1" s="715"/>
      <c r="L1" s="1429" t="s">
        <v>61</v>
      </c>
      <c r="M1" s="1429"/>
      <c r="N1" s="1429"/>
      <c r="O1" s="695"/>
      <c r="P1" s="695"/>
    </row>
    <row r="2" spans="1:19" s="147" customFormat="1" ht="15" x14ac:dyDescent="0.2">
      <c r="A2" s="1369" t="s">
        <v>0</v>
      </c>
      <c r="B2" s="1369"/>
      <c r="C2" s="1369"/>
      <c r="D2" s="1369"/>
      <c r="E2" s="1369"/>
      <c r="F2" s="1369"/>
      <c r="G2" s="1369"/>
      <c r="H2" s="1369"/>
      <c r="I2" s="1369"/>
      <c r="J2" s="1369"/>
      <c r="K2" s="1369"/>
      <c r="L2" s="1369"/>
      <c r="M2" s="696"/>
      <c r="N2" s="696"/>
      <c r="O2" s="696"/>
      <c r="P2" s="696"/>
    </row>
    <row r="3" spans="1:19" s="147" customFormat="1" ht="20.25" x14ac:dyDescent="0.3">
      <c r="A3" s="1433" t="s">
        <v>704</v>
      </c>
      <c r="B3" s="1433"/>
      <c r="C3" s="1433"/>
      <c r="D3" s="1433"/>
      <c r="E3" s="1433"/>
      <c r="F3" s="1433"/>
      <c r="G3" s="1433"/>
      <c r="H3" s="1433"/>
      <c r="I3" s="1433"/>
      <c r="J3" s="1433"/>
      <c r="K3" s="1433"/>
      <c r="L3" s="1433"/>
      <c r="M3" s="699"/>
      <c r="N3" s="699"/>
      <c r="O3" s="699"/>
      <c r="P3" s="699"/>
    </row>
    <row r="4" spans="1:19" s="147" customFormat="1" ht="10.5" customHeight="1" x14ac:dyDescent="0.2"/>
    <row r="5" spans="1:19" ht="19.5" customHeight="1" x14ac:dyDescent="0.25">
      <c r="A5" s="1420" t="s">
        <v>746</v>
      </c>
      <c r="B5" s="1420"/>
      <c r="C5" s="1420"/>
      <c r="D5" s="1420"/>
      <c r="E5" s="1420"/>
      <c r="F5" s="1420"/>
      <c r="G5" s="1420"/>
      <c r="H5" s="1420"/>
      <c r="I5" s="1420"/>
      <c r="J5" s="1420"/>
      <c r="K5" s="1420"/>
      <c r="L5" s="1420"/>
    </row>
    <row r="6" spans="1:19" x14ac:dyDescent="0.2">
      <c r="A6" s="1092"/>
      <c r="B6" s="1092"/>
      <c r="C6" s="1092"/>
      <c r="D6" s="1092"/>
      <c r="E6" s="1092"/>
      <c r="F6" s="1092"/>
      <c r="G6" s="1092"/>
      <c r="H6" s="1092"/>
      <c r="I6" s="1092"/>
      <c r="J6" s="1092"/>
      <c r="K6" s="1092"/>
      <c r="L6" s="1092"/>
    </row>
    <row r="7" spans="1:19" ht="15.75" x14ac:dyDescent="0.2">
      <c r="A7" s="1300" t="s">
        <v>873</v>
      </c>
      <c r="B7" s="1300"/>
      <c r="C7" s="1300"/>
      <c r="F7" s="1430" t="s">
        <v>16</v>
      </c>
      <c r="G7" s="1430"/>
      <c r="H7" s="1430"/>
      <c r="I7" s="1430"/>
      <c r="J7" s="1430"/>
      <c r="K7" s="1430"/>
      <c r="L7" s="1430"/>
    </row>
    <row r="8" spans="1:19" x14ac:dyDescent="0.2">
      <c r="A8" s="812"/>
      <c r="F8" s="863"/>
      <c r="G8" s="1093"/>
      <c r="H8" s="1093"/>
      <c r="I8" s="1419" t="s">
        <v>1037</v>
      </c>
      <c r="J8" s="1419"/>
      <c r="K8" s="1419"/>
      <c r="L8" s="1419"/>
    </row>
    <row r="9" spans="1:19" s="812" customFormat="1" ht="12.75" customHeight="1" x14ac:dyDescent="0.2">
      <c r="A9" s="1374" t="s">
        <v>2</v>
      </c>
      <c r="B9" s="1374" t="s">
        <v>886</v>
      </c>
      <c r="C9" s="1431" t="s">
        <v>17</v>
      </c>
      <c r="D9" s="1432"/>
      <c r="E9" s="1432"/>
      <c r="F9" s="1432"/>
      <c r="G9" s="1432"/>
      <c r="H9" s="1431" t="s">
        <v>37</v>
      </c>
      <c r="I9" s="1432"/>
      <c r="J9" s="1432"/>
      <c r="K9" s="1432"/>
      <c r="L9" s="1432"/>
      <c r="R9" s="1094"/>
      <c r="S9" s="828"/>
    </row>
    <row r="10" spans="1:19" s="812" customFormat="1" ht="77.45" customHeight="1" x14ac:dyDescent="0.2">
      <c r="A10" s="1374"/>
      <c r="B10" s="1374"/>
      <c r="C10" s="1023" t="s">
        <v>747</v>
      </c>
      <c r="D10" s="1023" t="s">
        <v>745</v>
      </c>
      <c r="E10" s="1023" t="s">
        <v>59</v>
      </c>
      <c r="F10" s="1023" t="s">
        <v>60</v>
      </c>
      <c r="G10" s="1023" t="s">
        <v>326</v>
      </c>
      <c r="H10" s="1023" t="s">
        <v>642</v>
      </c>
      <c r="I10" s="1023" t="s">
        <v>643</v>
      </c>
      <c r="J10" s="1023" t="s">
        <v>59</v>
      </c>
      <c r="K10" s="1023" t="s">
        <v>60</v>
      </c>
      <c r="L10" s="1023" t="s">
        <v>327</v>
      </c>
    </row>
    <row r="11" spans="1:19" s="812" customFormat="1" x14ac:dyDescent="0.2">
      <c r="A11" s="1023">
        <v>1</v>
      </c>
      <c r="B11" s="1023">
        <v>2</v>
      </c>
      <c r="C11" s="1023">
        <v>3</v>
      </c>
      <c r="D11" s="1095">
        <v>4</v>
      </c>
      <c r="E11" s="1023">
        <v>5</v>
      </c>
      <c r="F11" s="1023">
        <v>6</v>
      </c>
      <c r="G11" s="1023">
        <v>7</v>
      </c>
      <c r="H11" s="1023">
        <v>8</v>
      </c>
      <c r="I11" s="1023">
        <v>9</v>
      </c>
      <c r="J11" s="1023">
        <v>10</v>
      </c>
      <c r="K11" s="1023">
        <v>11</v>
      </c>
      <c r="L11" s="1023">
        <v>12</v>
      </c>
    </row>
    <row r="12" spans="1:19" s="825" customFormat="1" ht="28.5" customHeight="1" x14ac:dyDescent="0.2">
      <c r="A12" s="360">
        <v>1</v>
      </c>
      <c r="B12" s="813" t="s">
        <v>693</v>
      </c>
      <c r="C12" s="693">
        <v>117.2</v>
      </c>
      <c r="D12" s="693">
        <v>0</v>
      </c>
      <c r="E12" s="711">
        <v>55.43</v>
      </c>
      <c r="F12" s="711">
        <v>99.63</v>
      </c>
      <c r="G12" s="693">
        <f>D12+E12-F12</f>
        <v>-44.199999999999996</v>
      </c>
      <c r="H12" s="693">
        <v>0</v>
      </c>
      <c r="I12" s="693">
        <v>0</v>
      </c>
      <c r="J12" s="693">
        <v>0</v>
      </c>
      <c r="K12" s="693">
        <v>0</v>
      </c>
      <c r="L12" s="693">
        <f>I12+J12-K12</f>
        <v>0</v>
      </c>
    </row>
    <row r="13" spans="1:19" s="825" customFormat="1" ht="28.5" customHeight="1" x14ac:dyDescent="0.2">
      <c r="A13" s="360">
        <v>2</v>
      </c>
      <c r="B13" s="813" t="s">
        <v>876</v>
      </c>
      <c r="C13" s="689">
        <v>49.95</v>
      </c>
      <c r="D13" s="689">
        <v>0</v>
      </c>
      <c r="E13" s="711">
        <v>46.26</v>
      </c>
      <c r="F13" s="711">
        <v>36.58</v>
      </c>
      <c r="G13" s="693">
        <f>D13+E13-F13</f>
        <v>9.68</v>
      </c>
      <c r="H13" s="693">
        <v>0</v>
      </c>
      <c r="I13" s="693">
        <v>0</v>
      </c>
      <c r="J13" s="693">
        <v>0</v>
      </c>
      <c r="K13" s="693">
        <v>0</v>
      </c>
      <c r="L13" s="693">
        <f>I13+J13-K13</f>
        <v>0</v>
      </c>
    </row>
    <row r="14" spans="1:19" s="818" customFormat="1" ht="28.5" customHeight="1" x14ac:dyDescent="0.25">
      <c r="A14" s="1302" t="s">
        <v>880</v>
      </c>
      <c r="B14" s="1304"/>
      <c r="C14" s="1096">
        <f>SUM(C12:C13)</f>
        <v>167.15</v>
      </c>
      <c r="D14" s="1097">
        <v>0</v>
      </c>
      <c r="E14" s="1098">
        <f>SUM(E12:E13)</f>
        <v>101.69</v>
      </c>
      <c r="F14" s="1099">
        <f>SUM(F12:F13)</f>
        <v>136.20999999999998</v>
      </c>
      <c r="G14" s="1099">
        <f>SUM(G12:G13)</f>
        <v>-34.519999999999996</v>
      </c>
      <c r="H14" s="1097">
        <v>0</v>
      </c>
      <c r="I14" s="1097">
        <v>0</v>
      </c>
      <c r="J14" s="1097">
        <v>0</v>
      </c>
      <c r="K14" s="1097">
        <v>0</v>
      </c>
      <c r="L14" s="1097">
        <v>0</v>
      </c>
    </row>
    <row r="15" spans="1:19" x14ac:dyDescent="0.2">
      <c r="A15" s="702" t="s">
        <v>325</v>
      </c>
      <c r="B15" s="702"/>
      <c r="C15" s="702"/>
      <c r="D15" s="702"/>
      <c r="E15" s="702"/>
      <c r="F15" s="702"/>
      <c r="G15" s="702"/>
      <c r="H15" s="702"/>
      <c r="I15" s="702"/>
      <c r="J15" s="702"/>
      <c r="K15" s="702"/>
      <c r="L15" s="702"/>
    </row>
    <row r="16" spans="1:19" x14ac:dyDescent="0.2">
      <c r="A16" s="1100" t="s">
        <v>324</v>
      </c>
      <c r="B16" s="702"/>
      <c r="C16" s="702"/>
      <c r="D16" s="702"/>
      <c r="E16" s="702"/>
      <c r="F16" s="702"/>
      <c r="G16" s="702"/>
      <c r="H16" s="702"/>
      <c r="I16" s="702"/>
      <c r="J16" s="702"/>
      <c r="K16" s="702"/>
      <c r="L16" s="702"/>
    </row>
    <row r="17" spans="1:13" ht="15.75" customHeight="1" x14ac:dyDescent="0.2">
      <c r="A17" s="812"/>
      <c r="B17" s="812"/>
      <c r="C17" s="1101"/>
      <c r="D17" s="812"/>
      <c r="E17" s="812"/>
      <c r="F17" s="812"/>
      <c r="G17" s="812"/>
      <c r="H17" s="812"/>
      <c r="I17" s="812"/>
      <c r="J17" s="812"/>
      <c r="K17" s="812"/>
      <c r="L17" s="812"/>
    </row>
    <row r="18" spans="1:13" ht="15.75" customHeight="1" x14ac:dyDescent="0.2">
      <c r="A18" s="812"/>
      <c r="B18" s="812"/>
      <c r="C18" s="812"/>
      <c r="D18" s="812"/>
      <c r="E18" s="812"/>
      <c r="F18" s="812"/>
      <c r="G18" s="812"/>
      <c r="H18" s="812"/>
      <c r="I18" s="812"/>
      <c r="J18" s="812"/>
      <c r="K18" s="812"/>
      <c r="L18" s="812"/>
    </row>
    <row r="19" spans="1:13" ht="14.25" customHeight="1" x14ac:dyDescent="0.2">
      <c r="A19" s="714"/>
      <c r="B19" s="714"/>
      <c r="C19" s="714"/>
      <c r="D19" s="714"/>
      <c r="E19" s="714"/>
      <c r="F19" s="714"/>
      <c r="G19" s="714"/>
      <c r="H19" s="714"/>
      <c r="I19" s="714"/>
      <c r="J19" s="1287" t="s">
        <v>1055</v>
      </c>
      <c r="K19" s="1287"/>
      <c r="L19" s="1287"/>
    </row>
    <row r="20" spans="1:13" ht="12.75" customHeight="1" x14ac:dyDescent="0.2">
      <c r="A20" s="714"/>
      <c r="B20" s="714"/>
      <c r="C20" s="714"/>
      <c r="D20" s="714"/>
      <c r="E20" s="714"/>
      <c r="F20" s="714"/>
      <c r="G20" s="714"/>
      <c r="H20" s="714"/>
      <c r="I20" s="714"/>
      <c r="J20" s="1287" t="s">
        <v>1056</v>
      </c>
      <c r="K20" s="1287"/>
      <c r="L20" s="1287"/>
    </row>
    <row r="21" spans="1:13" x14ac:dyDescent="0.2">
      <c r="A21" s="812"/>
      <c r="B21" s="1102"/>
      <c r="C21" s="812"/>
      <c r="D21" s="812"/>
      <c r="E21" s="812"/>
      <c r="F21" s="812"/>
      <c r="J21" s="715"/>
      <c r="K21" s="715"/>
      <c r="L21" s="715"/>
      <c r="M21" s="715"/>
    </row>
  </sheetData>
  <mergeCells count="14">
    <mergeCell ref="A14:B14"/>
    <mergeCell ref="J19:L19"/>
    <mergeCell ref="J20:L20"/>
    <mergeCell ref="A7:C7"/>
    <mergeCell ref="L1:N1"/>
    <mergeCell ref="A2:L2"/>
    <mergeCell ref="A3:L3"/>
    <mergeCell ref="A5:L5"/>
    <mergeCell ref="F7:L7"/>
    <mergeCell ref="I8:L8"/>
    <mergeCell ref="A9:A10"/>
    <mergeCell ref="B9:B10"/>
    <mergeCell ref="C9:G9"/>
    <mergeCell ref="H9:L9"/>
  </mergeCells>
  <phoneticPr fontId="0" type="noConversion"/>
  <printOptions horizontalCentered="1"/>
  <pageMargins left="0.70866141732283472" right="0.16" top="0.23622047244094491" bottom="0"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1"/>
  <sheetViews>
    <sheetView view="pageBreakPreview" topLeftCell="B1" zoomScale="90" zoomScaleSheetLayoutView="90" workbookViewId="0">
      <selection activeCell="I15" sqref="I15"/>
    </sheetView>
  </sheetViews>
  <sheetFormatPr defaultColWidth="9.140625" defaultRowHeight="12.75" x14ac:dyDescent="0.2"/>
  <cols>
    <col min="1" max="1" width="5.7109375" style="82" customWidth="1"/>
    <col min="2" max="2" width="12.42578125" style="82" customWidth="1"/>
    <col min="3" max="3" width="15.85546875" style="82" customWidth="1"/>
    <col min="4" max="4" width="13.85546875" style="82" customWidth="1"/>
    <col min="5" max="5" width="12.42578125" style="82" customWidth="1"/>
    <col min="6" max="6" width="12.7109375" style="82" customWidth="1"/>
    <col min="7" max="7" width="16.140625" style="82" customWidth="1"/>
    <col min="8" max="8" width="12.7109375" style="82" customWidth="1"/>
    <col min="9" max="9" width="17.5703125" style="82" customWidth="1"/>
    <col min="10" max="10" width="12.140625" style="140" customWidth="1"/>
    <col min="11" max="11" width="16.5703125" style="82" customWidth="1"/>
    <col min="12" max="12" width="13.140625" style="82" customWidth="1"/>
    <col min="13" max="13" width="12.7109375" style="82" customWidth="1"/>
    <col min="14" max="16384" width="9.140625" style="82"/>
  </cols>
  <sheetData>
    <row r="1" spans="1:15" x14ac:dyDescent="0.2">
      <c r="K1" s="1390" t="s">
        <v>174</v>
      </c>
      <c r="L1" s="1390"/>
      <c r="M1" s="1390"/>
    </row>
    <row r="2" spans="1:15" ht="12.75" customHeight="1" x14ac:dyDescent="0.2"/>
    <row r="3" spans="1:15" ht="15.75" x14ac:dyDescent="0.25">
      <c r="B3" s="1434" t="s">
        <v>0</v>
      </c>
      <c r="C3" s="1434"/>
      <c r="D3" s="1434"/>
      <c r="E3" s="1434"/>
      <c r="F3" s="1434"/>
      <c r="G3" s="1434"/>
      <c r="H3" s="1434"/>
      <c r="I3" s="1434"/>
      <c r="J3" s="1434"/>
      <c r="K3" s="1434"/>
    </row>
    <row r="4" spans="1:15" ht="20.25" x14ac:dyDescent="0.3">
      <c r="B4" s="1435" t="s">
        <v>704</v>
      </c>
      <c r="C4" s="1435"/>
      <c r="D4" s="1435"/>
      <c r="E4" s="1435"/>
      <c r="F4" s="1435"/>
      <c r="G4" s="1435"/>
      <c r="H4" s="1435"/>
      <c r="I4" s="1435"/>
      <c r="J4" s="1435"/>
      <c r="K4" s="1435"/>
    </row>
    <row r="5" spans="1:15" ht="10.5" customHeight="1" x14ac:dyDescent="0.2"/>
    <row r="6" spans="1:15" ht="15.75" x14ac:dyDescent="0.25">
      <c r="A6" s="217" t="s">
        <v>743</v>
      </c>
      <c r="B6" s="135"/>
      <c r="C6" s="135"/>
      <c r="D6" s="135"/>
      <c r="E6" s="135"/>
      <c r="F6" s="135"/>
      <c r="G6" s="135"/>
      <c r="H6" s="135"/>
      <c r="I6" s="135"/>
      <c r="J6" s="141"/>
      <c r="K6" s="135"/>
    </row>
    <row r="7" spans="1:15" ht="15.75" x14ac:dyDescent="0.25">
      <c r="B7" s="83"/>
      <c r="C7" s="83"/>
      <c r="D7" s="83"/>
      <c r="E7" s="83"/>
      <c r="F7" s="83"/>
      <c r="G7" s="83"/>
      <c r="H7" s="83"/>
      <c r="L7" s="1440" t="s">
        <v>156</v>
      </c>
      <c r="M7" s="1440"/>
    </row>
    <row r="8" spans="1:15" ht="15.75" x14ac:dyDescent="0.25">
      <c r="A8" s="1380" t="s">
        <v>873</v>
      </c>
      <c r="B8" s="1380"/>
      <c r="C8" s="1380"/>
      <c r="D8" s="83"/>
      <c r="E8" s="83"/>
      <c r="F8" s="83"/>
      <c r="G8" s="1407" t="s">
        <v>1037</v>
      </c>
      <c r="H8" s="1407"/>
      <c r="I8" s="1407"/>
      <c r="J8" s="1407"/>
      <c r="K8" s="1407"/>
      <c r="L8" s="1407"/>
      <c r="M8" s="1407"/>
    </row>
    <row r="9" spans="1:15" x14ac:dyDescent="0.2">
      <c r="A9" s="1442" t="s">
        <v>19</v>
      </c>
      <c r="B9" s="1445" t="s">
        <v>32</v>
      </c>
      <c r="C9" s="1436" t="s">
        <v>744</v>
      </c>
      <c r="D9" s="1436" t="s">
        <v>745</v>
      </c>
      <c r="E9" s="1441" t="s">
        <v>188</v>
      </c>
      <c r="F9" s="1436" t="s">
        <v>187</v>
      </c>
      <c r="G9" s="1436"/>
      <c r="H9" s="1436" t="s">
        <v>153</v>
      </c>
      <c r="I9" s="1436"/>
      <c r="J9" s="1437" t="s">
        <v>389</v>
      </c>
      <c r="K9" s="1436" t="s">
        <v>155</v>
      </c>
      <c r="L9" s="1436" t="s">
        <v>367</v>
      </c>
      <c r="M9" s="1436" t="s">
        <v>201</v>
      </c>
    </row>
    <row r="10" spans="1:15" x14ac:dyDescent="0.2">
      <c r="A10" s="1443"/>
      <c r="B10" s="1445"/>
      <c r="C10" s="1436"/>
      <c r="D10" s="1436"/>
      <c r="E10" s="1441"/>
      <c r="F10" s="1436"/>
      <c r="G10" s="1436"/>
      <c r="H10" s="1436"/>
      <c r="I10" s="1436"/>
      <c r="J10" s="1438"/>
      <c r="K10" s="1436"/>
      <c r="L10" s="1436"/>
      <c r="M10" s="1436"/>
    </row>
    <row r="11" spans="1:15" ht="42" customHeight="1" x14ac:dyDescent="0.2">
      <c r="A11" s="1444"/>
      <c r="B11" s="1445"/>
      <c r="C11" s="1436"/>
      <c r="D11" s="1436"/>
      <c r="E11" s="1441"/>
      <c r="F11" s="556" t="s">
        <v>154</v>
      </c>
      <c r="G11" s="556" t="s">
        <v>202</v>
      </c>
      <c r="H11" s="556" t="s">
        <v>154</v>
      </c>
      <c r="I11" s="556" t="s">
        <v>202</v>
      </c>
      <c r="J11" s="1439"/>
      <c r="K11" s="1436"/>
      <c r="L11" s="1436"/>
      <c r="M11" s="1436"/>
    </row>
    <row r="12" spans="1:15" x14ac:dyDescent="0.2">
      <c r="A12" s="85">
        <v>1</v>
      </c>
      <c r="B12" s="85">
        <v>2</v>
      </c>
      <c r="C12" s="557">
        <v>3</v>
      </c>
      <c r="D12" s="557">
        <v>4</v>
      </c>
      <c r="E12" s="1040">
        <v>5</v>
      </c>
      <c r="F12" s="557">
        <v>6</v>
      </c>
      <c r="G12" s="557">
        <v>7</v>
      </c>
      <c r="H12" s="557">
        <v>8</v>
      </c>
      <c r="I12" s="557">
        <v>9</v>
      </c>
      <c r="J12" s="557"/>
      <c r="K12" s="557">
        <v>10</v>
      </c>
      <c r="L12" s="558">
        <v>11</v>
      </c>
      <c r="M12" s="558">
        <v>12</v>
      </c>
    </row>
    <row r="13" spans="1:15" s="292" customFormat="1" ht="28.5" customHeight="1" x14ac:dyDescent="0.2">
      <c r="A13" s="290">
        <v>1</v>
      </c>
      <c r="B13" s="291" t="s">
        <v>693</v>
      </c>
      <c r="C13" s="559">
        <v>7.8</v>
      </c>
      <c r="D13" s="559">
        <v>0</v>
      </c>
      <c r="E13" s="561">
        <v>4.18</v>
      </c>
      <c r="F13" s="559">
        <v>130.99</v>
      </c>
      <c r="G13" s="561">
        <v>3.93</v>
      </c>
      <c r="H13" s="561">
        <v>130.99</v>
      </c>
      <c r="I13" s="561">
        <v>0</v>
      </c>
      <c r="J13" s="561">
        <v>0</v>
      </c>
      <c r="K13" s="1048">
        <f>D13+E13-I13</f>
        <v>4.18</v>
      </c>
      <c r="L13" s="561">
        <v>0</v>
      </c>
      <c r="M13" s="1091">
        <f>G13-I13</f>
        <v>3.93</v>
      </c>
      <c r="O13" s="465"/>
    </row>
    <row r="14" spans="1:15" s="292" customFormat="1" ht="28.5" customHeight="1" x14ac:dyDescent="0.2">
      <c r="A14" s="290">
        <v>2</v>
      </c>
      <c r="B14" s="291" t="s">
        <v>876</v>
      </c>
      <c r="C14" s="972">
        <v>5.25</v>
      </c>
      <c r="D14" s="560">
        <v>0.84</v>
      </c>
      <c r="E14" s="973">
        <v>3.66</v>
      </c>
      <c r="F14" s="560">
        <v>114.61</v>
      </c>
      <c r="G14" s="562">
        <v>3.44</v>
      </c>
      <c r="H14" s="562">
        <v>114.61</v>
      </c>
      <c r="I14" s="973">
        <v>0</v>
      </c>
      <c r="J14" s="973">
        <v>0</v>
      </c>
      <c r="K14" s="1048">
        <f>D14+E14-I14</f>
        <v>4.5</v>
      </c>
      <c r="L14" s="973">
        <v>0</v>
      </c>
      <c r="M14" s="1091">
        <f t="shared" ref="M14:M15" si="0">G14-I14</f>
        <v>3.44</v>
      </c>
    </row>
    <row r="15" spans="1:15" s="293" customFormat="1" ht="28.5" customHeight="1" x14ac:dyDescent="0.2">
      <c r="A15" s="1426" t="s">
        <v>880</v>
      </c>
      <c r="B15" s="1428"/>
      <c r="C15" s="559">
        <f t="shared" ref="C15:L15" si="1">SUM(C13:C14)</f>
        <v>13.05</v>
      </c>
      <c r="D15" s="559">
        <f t="shared" si="1"/>
        <v>0.84</v>
      </c>
      <c r="E15" s="561">
        <f t="shared" si="1"/>
        <v>7.84</v>
      </c>
      <c r="F15" s="559">
        <f t="shared" si="1"/>
        <v>245.60000000000002</v>
      </c>
      <c r="G15" s="1091">
        <f t="shared" si="1"/>
        <v>7.37</v>
      </c>
      <c r="H15" s="561">
        <f t="shared" si="1"/>
        <v>245.60000000000002</v>
      </c>
      <c r="I15" s="1091">
        <f t="shared" si="1"/>
        <v>0</v>
      </c>
      <c r="J15" s="561">
        <f t="shared" si="1"/>
        <v>0</v>
      </c>
      <c r="K15" s="1048">
        <f t="shared" si="1"/>
        <v>8.68</v>
      </c>
      <c r="L15" s="561">
        <f t="shared" si="1"/>
        <v>0</v>
      </c>
      <c r="M15" s="1091">
        <f t="shared" si="0"/>
        <v>7.37</v>
      </c>
    </row>
    <row r="16" spans="1:15" x14ac:dyDescent="0.2">
      <c r="C16" s="1039"/>
    </row>
    <row r="17" spans="1:14" ht="15.75" customHeight="1" x14ac:dyDescent="0.2">
      <c r="B17" s="82" t="s">
        <v>1015</v>
      </c>
    </row>
    <row r="18" spans="1:14" ht="15.75" customHeight="1" x14ac:dyDescent="0.2">
      <c r="A18" s="340"/>
      <c r="B18" s="340"/>
      <c r="C18" s="340"/>
      <c r="D18" s="340"/>
      <c r="E18" s="340"/>
      <c r="F18" s="340"/>
      <c r="G18" s="340"/>
      <c r="H18" s="340"/>
      <c r="I18" s="1287" t="s">
        <v>1055</v>
      </c>
      <c r="J18" s="1287"/>
      <c r="K18" s="1287"/>
      <c r="L18" s="12"/>
    </row>
    <row r="19" spans="1:14" ht="27.75" customHeight="1" x14ac:dyDescent="0.2">
      <c r="A19" s="340"/>
      <c r="B19" s="340"/>
      <c r="C19" s="340"/>
      <c r="D19" s="340"/>
      <c r="E19" s="340"/>
      <c r="F19" s="340"/>
      <c r="G19" s="340"/>
      <c r="H19" s="340"/>
      <c r="I19" s="1287" t="s">
        <v>1056</v>
      </c>
      <c r="J19" s="1287"/>
      <c r="K19" s="1287"/>
      <c r="L19" s="12"/>
    </row>
    <row r="20" spans="1:14" x14ac:dyDescent="0.2">
      <c r="A20" s="11"/>
      <c r="B20" s="11"/>
      <c r="C20" s="11"/>
      <c r="D20" s="11"/>
      <c r="E20" s="11"/>
      <c r="F20" s="11"/>
      <c r="G20" s="12"/>
      <c r="H20" s="12"/>
      <c r="I20" s="12"/>
      <c r="J20" s="142"/>
      <c r="K20" s="26"/>
      <c r="L20" s="26"/>
      <c r="M20" s="26"/>
      <c r="N20" s="26"/>
    </row>
    <row r="22" spans="1:14" x14ac:dyDescent="0.2">
      <c r="H22" s="140"/>
      <c r="J22" s="82"/>
    </row>
    <row r="23" spans="1:14" ht="15.75" x14ac:dyDescent="0.25">
      <c r="B23" s="76"/>
      <c r="C23" s="233"/>
      <c r="D23" s="234"/>
      <c r="E23" s="235"/>
      <c r="H23" s="140"/>
      <c r="J23" s="82"/>
    </row>
    <row r="24" spans="1:14" ht="15.75" x14ac:dyDescent="0.25">
      <c r="B24" s="76"/>
      <c r="C24" s="233"/>
      <c r="D24" s="234"/>
      <c r="E24" s="235"/>
      <c r="H24" s="140"/>
      <c r="J24" s="82"/>
    </row>
    <row r="25" spans="1:14" ht="15.75" x14ac:dyDescent="0.25">
      <c r="D25" s="76"/>
      <c r="E25" s="233"/>
      <c r="F25" s="234"/>
      <c r="G25" s="235"/>
    </row>
    <row r="26" spans="1:14" ht="15.75" x14ac:dyDescent="0.25">
      <c r="D26" s="76"/>
      <c r="E26" s="233"/>
      <c r="F26" s="234"/>
      <c r="G26" s="235"/>
    </row>
    <row r="27" spans="1:14" ht="15.75" x14ac:dyDescent="0.25">
      <c r="D27" s="76"/>
      <c r="E27" s="233"/>
      <c r="F27" s="234"/>
      <c r="G27" s="235"/>
    </row>
    <row r="28" spans="1:14" ht="15.75" x14ac:dyDescent="0.25">
      <c r="D28" s="76"/>
      <c r="E28" s="233"/>
      <c r="F28" s="234"/>
      <c r="G28" s="235"/>
    </row>
    <row r="29" spans="1:14" ht="15.75" x14ac:dyDescent="0.25">
      <c r="D29" s="76"/>
      <c r="E29" s="233"/>
      <c r="F29" s="234"/>
      <c r="G29" s="235"/>
    </row>
    <row r="30" spans="1:14" ht="18" x14ac:dyDescent="0.25">
      <c r="D30" s="236"/>
      <c r="E30" s="237"/>
      <c r="F30" s="238"/>
      <c r="G30" s="235"/>
    </row>
    <row r="31" spans="1:14" x14ac:dyDescent="0.2">
      <c r="D31" s="239"/>
      <c r="E31" s="239"/>
      <c r="F31" s="239"/>
      <c r="G31" s="239"/>
    </row>
  </sheetData>
  <mergeCells count="20">
    <mergeCell ref="A15:B15"/>
    <mergeCell ref="L9:L11"/>
    <mergeCell ref="B9:B11"/>
    <mergeCell ref="I18:K18"/>
    <mergeCell ref="I19:K19"/>
    <mergeCell ref="K1:M1"/>
    <mergeCell ref="B3:K3"/>
    <mergeCell ref="B4:K4"/>
    <mergeCell ref="C9:C11"/>
    <mergeCell ref="J9:J11"/>
    <mergeCell ref="L7:M7"/>
    <mergeCell ref="G8:M8"/>
    <mergeCell ref="F9:G10"/>
    <mergeCell ref="H9:I10"/>
    <mergeCell ref="K9:K11"/>
    <mergeCell ref="A8:C8"/>
    <mergeCell ref="D9:D11"/>
    <mergeCell ref="E9:E11"/>
    <mergeCell ref="A9:A11"/>
    <mergeCell ref="M9:M11"/>
  </mergeCells>
  <printOptions horizontalCentered="1"/>
  <pageMargins left="0.70866141732283472" right="0.16" top="0.23622047244094491" bottom="0" header="0.31496062992125984" footer="0.31496062992125984"/>
  <pageSetup paperSize="9"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23"/>
  <sheetViews>
    <sheetView view="pageBreakPreview" zoomScale="90" zoomScaleSheetLayoutView="90" workbookViewId="0">
      <selection activeCell="J20" sqref="J20:L21"/>
    </sheetView>
  </sheetViews>
  <sheetFormatPr defaultColWidth="9.140625" defaultRowHeight="12.75" x14ac:dyDescent="0.2"/>
  <cols>
    <col min="1" max="1" width="5.5703125" style="12" customWidth="1"/>
    <col min="2" max="2" width="11.140625" style="12" customWidth="1"/>
    <col min="3" max="3" width="10.5703125" style="12" customWidth="1"/>
    <col min="4" max="4" width="9.85546875" style="12" customWidth="1"/>
    <col min="5" max="5" width="8.7109375" style="12" customWidth="1"/>
    <col min="6" max="6" width="10.7109375" style="12" customWidth="1"/>
    <col min="7" max="7" width="15.85546875" style="12" customWidth="1"/>
    <col min="8" max="8" width="12.42578125" style="12" customWidth="1"/>
    <col min="9" max="9" width="12.140625" style="12" customWidth="1"/>
    <col min="10" max="10" width="9" style="12" customWidth="1"/>
    <col min="11" max="11" width="12" style="12" customWidth="1"/>
    <col min="12" max="12" width="17.28515625" style="12" customWidth="1"/>
    <col min="13" max="14" width="9.140625" style="12" hidden="1" customWidth="1"/>
    <col min="15" max="16384" width="9.140625" style="12"/>
  </cols>
  <sheetData>
    <row r="1" spans="1:19" customFormat="1" ht="15" x14ac:dyDescent="0.2">
      <c r="D1" s="26"/>
      <c r="E1" s="26"/>
      <c r="F1" s="26"/>
      <c r="G1" s="26"/>
      <c r="H1" s="26"/>
      <c r="I1" s="26"/>
      <c r="J1" s="26"/>
      <c r="K1" s="26"/>
      <c r="L1" s="1446" t="s">
        <v>390</v>
      </c>
      <c r="M1" s="1446"/>
      <c r="N1" s="1446"/>
      <c r="O1" s="31"/>
      <c r="P1" s="31"/>
    </row>
    <row r="2" spans="1:19" customFormat="1" ht="15" x14ac:dyDescent="0.2">
      <c r="A2" s="1377" t="s">
        <v>0</v>
      </c>
      <c r="B2" s="1377"/>
      <c r="C2" s="1377"/>
      <c r="D2" s="1377"/>
      <c r="E2" s="1377"/>
      <c r="F2" s="1377"/>
      <c r="G2" s="1377"/>
      <c r="H2" s="1377"/>
      <c r="I2" s="1377"/>
      <c r="J2" s="1377"/>
      <c r="K2" s="1377"/>
      <c r="L2" s="1377"/>
      <c r="M2" s="33"/>
      <c r="N2" s="33"/>
      <c r="O2" s="33"/>
      <c r="P2" s="33"/>
    </row>
    <row r="3" spans="1:19" customFormat="1" ht="20.25" x14ac:dyDescent="0.3">
      <c r="A3" s="1447" t="s">
        <v>640</v>
      </c>
      <c r="B3" s="1447"/>
      <c r="C3" s="1447"/>
      <c r="D3" s="1447"/>
      <c r="E3" s="1447"/>
      <c r="F3" s="1447"/>
      <c r="G3" s="1447"/>
      <c r="H3" s="1447"/>
      <c r="I3" s="1447"/>
      <c r="J3" s="1447"/>
      <c r="K3" s="1447"/>
      <c r="L3" s="1447"/>
      <c r="M3" s="32"/>
      <c r="N3" s="32"/>
      <c r="O3" s="32"/>
      <c r="P3" s="32"/>
    </row>
    <row r="4" spans="1:19" customFormat="1" ht="10.5" customHeight="1" x14ac:dyDescent="0.2"/>
    <row r="5" spans="1:19" ht="19.5" customHeight="1" x14ac:dyDescent="0.25">
      <c r="A5" s="1398" t="s">
        <v>752</v>
      </c>
      <c r="B5" s="1398"/>
      <c r="C5" s="1398"/>
      <c r="D5" s="1398"/>
      <c r="E5" s="1398"/>
      <c r="F5" s="1398"/>
      <c r="G5" s="1398"/>
      <c r="H5" s="1398"/>
      <c r="I5" s="1398"/>
      <c r="J5" s="1398"/>
      <c r="K5" s="1398"/>
      <c r="L5" s="1398"/>
    </row>
    <row r="6" spans="1:19" x14ac:dyDescent="0.2">
      <c r="A6" s="17"/>
      <c r="B6" s="17"/>
      <c r="C6" s="17"/>
      <c r="D6" s="17"/>
      <c r="E6" s="17"/>
      <c r="F6" s="17"/>
      <c r="G6" s="17"/>
      <c r="H6" s="17"/>
      <c r="I6" s="17"/>
      <c r="J6" s="17"/>
      <c r="K6" s="17"/>
      <c r="L6" s="17"/>
    </row>
    <row r="7" spans="1:19" ht="15.75" x14ac:dyDescent="0.2">
      <c r="A7" s="1380" t="s">
        <v>873</v>
      </c>
      <c r="B7" s="1380"/>
      <c r="C7" s="1380"/>
      <c r="F7" s="1448" t="s">
        <v>16</v>
      </c>
      <c r="G7" s="1448"/>
      <c r="H7" s="1448"/>
      <c r="I7" s="1448"/>
      <c r="J7" s="1448"/>
      <c r="K7" s="1448"/>
      <c r="L7" s="1448"/>
    </row>
    <row r="8" spans="1:19" x14ac:dyDescent="0.2">
      <c r="A8" s="11"/>
      <c r="F8" s="13"/>
      <c r="G8" s="67"/>
      <c r="H8" s="67"/>
      <c r="I8" s="1449" t="s">
        <v>1037</v>
      </c>
      <c r="J8" s="1449"/>
      <c r="K8" s="1449"/>
      <c r="L8" s="1449"/>
    </row>
    <row r="9" spans="1:19" s="11" customFormat="1" x14ac:dyDescent="0.2">
      <c r="A9" s="1382" t="s">
        <v>2</v>
      </c>
      <c r="B9" s="1382" t="s">
        <v>886</v>
      </c>
      <c r="C9" s="1404" t="s">
        <v>20</v>
      </c>
      <c r="D9" s="1405"/>
      <c r="E9" s="1405"/>
      <c r="F9" s="1405"/>
      <c r="G9" s="1405"/>
      <c r="H9" s="1404" t="s">
        <v>21</v>
      </c>
      <c r="I9" s="1405"/>
      <c r="J9" s="1405"/>
      <c r="K9" s="1405"/>
      <c r="L9" s="1405"/>
      <c r="R9" s="22"/>
      <c r="S9" s="23"/>
    </row>
    <row r="10" spans="1:19" s="11" customFormat="1" ht="63.75" x14ac:dyDescent="0.2">
      <c r="A10" s="1382"/>
      <c r="B10" s="1382"/>
      <c r="C10" s="218" t="s">
        <v>747</v>
      </c>
      <c r="D10" s="218" t="s">
        <v>745</v>
      </c>
      <c r="E10" s="3" t="s">
        <v>59</v>
      </c>
      <c r="F10" s="3" t="s">
        <v>60</v>
      </c>
      <c r="G10" s="3" t="s">
        <v>326</v>
      </c>
      <c r="H10" s="218" t="s">
        <v>747</v>
      </c>
      <c r="I10" s="218" t="s">
        <v>745</v>
      </c>
      <c r="J10" s="3" t="s">
        <v>59</v>
      </c>
      <c r="K10" s="3" t="s">
        <v>60</v>
      </c>
      <c r="L10" s="3" t="s">
        <v>327</v>
      </c>
    </row>
    <row r="11" spans="1:19" s="11" customFormat="1" x14ac:dyDescent="0.2">
      <c r="A11" s="3">
        <v>1</v>
      </c>
      <c r="B11" s="3">
        <v>2</v>
      </c>
      <c r="C11" s="3">
        <v>3</v>
      </c>
      <c r="D11" s="3">
        <v>4</v>
      </c>
      <c r="E11" s="3">
        <v>5</v>
      </c>
      <c r="F11" s="3">
        <v>6</v>
      </c>
      <c r="G11" s="3">
        <v>7</v>
      </c>
      <c r="H11" s="3">
        <v>8</v>
      </c>
      <c r="I11" s="3">
        <v>9</v>
      </c>
      <c r="J11" s="3">
        <v>10</v>
      </c>
      <c r="K11" s="3">
        <v>11</v>
      </c>
      <c r="L11" s="3">
        <v>12</v>
      </c>
    </row>
    <row r="12" spans="1:19" s="257" customFormat="1" ht="37.5" customHeight="1" x14ac:dyDescent="0.2">
      <c r="A12" s="251">
        <v>1</v>
      </c>
      <c r="B12" s="202" t="s">
        <v>693</v>
      </c>
      <c r="C12" s="251">
        <v>0</v>
      </c>
      <c r="D12" s="251">
        <v>0</v>
      </c>
      <c r="E12" s="251">
        <v>0</v>
      </c>
      <c r="F12" s="251">
        <v>0</v>
      </c>
      <c r="G12" s="251">
        <v>0</v>
      </c>
      <c r="H12" s="251">
        <v>0</v>
      </c>
      <c r="I12" s="251">
        <v>0</v>
      </c>
      <c r="J12" s="251">
        <v>0</v>
      </c>
      <c r="K12" s="251">
        <v>0</v>
      </c>
      <c r="L12" s="251">
        <v>0</v>
      </c>
    </row>
    <row r="13" spans="1:19" s="257" customFormat="1" ht="37.5" customHeight="1" x14ac:dyDescent="0.2">
      <c r="A13" s="251">
        <v>2</v>
      </c>
      <c r="B13" s="331" t="s">
        <v>876</v>
      </c>
      <c r="C13" s="572">
        <v>0</v>
      </c>
      <c r="D13" s="572">
        <v>0</v>
      </c>
      <c r="E13" s="572">
        <v>0</v>
      </c>
      <c r="F13" s="572">
        <v>0</v>
      </c>
      <c r="G13" s="572">
        <v>0</v>
      </c>
      <c r="H13" s="572">
        <v>0</v>
      </c>
      <c r="I13" s="572">
        <v>0</v>
      </c>
      <c r="J13" s="572">
        <v>0</v>
      </c>
      <c r="K13" s="572">
        <v>0</v>
      </c>
      <c r="L13" s="572">
        <v>0</v>
      </c>
    </row>
    <row r="14" spans="1:19" s="257" customFormat="1" ht="37.5" customHeight="1" x14ac:dyDescent="0.2">
      <c r="A14" s="1426" t="s">
        <v>880</v>
      </c>
      <c r="B14" s="1428"/>
      <c r="C14" s="251">
        <v>0</v>
      </c>
      <c r="D14" s="251">
        <v>0</v>
      </c>
      <c r="E14" s="251">
        <v>0</v>
      </c>
      <c r="F14" s="251">
        <v>0</v>
      </c>
      <c r="G14" s="251">
        <v>0</v>
      </c>
      <c r="H14" s="251">
        <v>0</v>
      </c>
      <c r="I14" s="251">
        <v>0</v>
      </c>
      <c r="J14" s="251">
        <v>0</v>
      </c>
      <c r="K14" s="251">
        <v>0</v>
      </c>
      <c r="L14" s="251">
        <v>0</v>
      </c>
    </row>
    <row r="15" spans="1:19" x14ac:dyDescent="0.2">
      <c r="A15" s="16" t="s">
        <v>325</v>
      </c>
      <c r="B15" s="16"/>
      <c r="C15" s="16"/>
      <c r="D15" s="16"/>
      <c r="E15" s="16"/>
      <c r="F15" s="16"/>
      <c r="G15" s="16"/>
      <c r="H15" s="16"/>
      <c r="I15" s="16"/>
      <c r="J15" s="16"/>
      <c r="K15" s="16"/>
      <c r="L15" s="16"/>
    </row>
    <row r="16" spans="1:19" x14ac:dyDescent="0.2">
      <c r="A16" s="15" t="s">
        <v>324</v>
      </c>
      <c r="B16" s="16"/>
      <c r="C16" s="16"/>
      <c r="D16" s="16"/>
      <c r="E16" s="16"/>
      <c r="F16" s="16"/>
      <c r="G16" s="16"/>
      <c r="H16" s="16"/>
      <c r="I16" s="16"/>
      <c r="J16" s="16"/>
      <c r="K16" s="16"/>
      <c r="L16" s="16"/>
    </row>
    <row r="17" spans="1:13" ht="15.75" customHeight="1" x14ac:dyDescent="0.2">
      <c r="A17" s="11"/>
      <c r="B17" s="11"/>
      <c r="C17" s="11"/>
      <c r="D17" s="11"/>
      <c r="E17" s="11"/>
      <c r="F17" s="11"/>
      <c r="G17" s="11"/>
      <c r="H17" s="11"/>
      <c r="I17" s="11"/>
      <c r="J17" s="11"/>
      <c r="K17" s="11"/>
      <c r="L17" s="11"/>
    </row>
    <row r="18" spans="1:13" ht="15.75" customHeight="1" x14ac:dyDescent="0.2">
      <c r="A18" s="11"/>
      <c r="B18" s="11"/>
      <c r="C18" s="11"/>
      <c r="D18" s="11"/>
      <c r="E18" s="11"/>
      <c r="F18" s="11"/>
      <c r="G18" s="11"/>
      <c r="H18" s="11"/>
      <c r="I18" s="11"/>
      <c r="J18" s="11"/>
      <c r="K18" s="11"/>
      <c r="L18" s="11"/>
    </row>
    <row r="19" spans="1:13" ht="14.25" customHeight="1" x14ac:dyDescent="0.2">
      <c r="A19" s="340"/>
      <c r="B19" s="340"/>
      <c r="C19" s="340"/>
      <c r="D19" s="340"/>
      <c r="E19" s="340"/>
      <c r="F19" s="340"/>
      <c r="G19" s="340"/>
      <c r="H19" s="340"/>
      <c r="I19" s="340"/>
      <c r="J19" s="340"/>
      <c r="K19" s="340"/>
      <c r="L19" s="340"/>
    </row>
    <row r="20" spans="1:13" ht="12.75" customHeight="1" x14ac:dyDescent="0.2">
      <c r="A20" s="340"/>
      <c r="B20" s="340"/>
      <c r="C20" s="340"/>
      <c r="D20" s="340"/>
      <c r="E20" s="340"/>
      <c r="F20" s="340"/>
      <c r="G20" s="340"/>
      <c r="H20" s="340"/>
      <c r="I20" s="340"/>
      <c r="J20" s="1287" t="s">
        <v>1055</v>
      </c>
      <c r="K20" s="1287"/>
      <c r="L20" s="1287"/>
    </row>
    <row r="21" spans="1:13" ht="15.75" customHeight="1" x14ac:dyDescent="0.2">
      <c r="A21" s="11"/>
      <c r="B21" s="11"/>
      <c r="C21" s="11"/>
      <c r="D21" s="11"/>
      <c r="E21" s="11"/>
      <c r="F21" s="11"/>
      <c r="J21" s="1287" t="s">
        <v>1056</v>
      </c>
      <c r="K21" s="1287"/>
      <c r="L21" s="1287"/>
      <c r="M21" s="26"/>
    </row>
    <row r="22" spans="1:13" x14ac:dyDescent="0.2">
      <c r="A22" s="11"/>
    </row>
    <row r="23" spans="1:13" x14ac:dyDescent="0.2">
      <c r="A23" s="1399"/>
      <c r="B23" s="1399"/>
      <c r="C23" s="1399"/>
      <c r="D23" s="1399"/>
      <c r="E23" s="1399"/>
      <c r="F23" s="1399"/>
      <c r="G23" s="1399"/>
      <c r="H23" s="1399"/>
      <c r="I23" s="1399"/>
      <c r="J23" s="1399"/>
      <c r="K23" s="1399"/>
      <c r="L23" s="1399"/>
    </row>
  </sheetData>
  <mergeCells count="15">
    <mergeCell ref="A23:L23"/>
    <mergeCell ref="I8:L8"/>
    <mergeCell ref="A9:A10"/>
    <mergeCell ref="B9:B10"/>
    <mergeCell ref="C9:G9"/>
    <mergeCell ref="H9:L9"/>
    <mergeCell ref="J20:L20"/>
    <mergeCell ref="J21:L21"/>
    <mergeCell ref="A14:B14"/>
    <mergeCell ref="L1:N1"/>
    <mergeCell ref="A2:L2"/>
    <mergeCell ref="A3:L3"/>
    <mergeCell ref="A5:L5"/>
    <mergeCell ref="F7:L7"/>
    <mergeCell ref="A7:C7"/>
  </mergeCells>
  <printOptions horizontalCentered="1"/>
  <pageMargins left="0.70866141732283472" right="0.22" top="0.23622047244094491" bottom="0" header="0.31496062992125984" footer="0.31496062992125984"/>
  <pageSetup paperSize="9" orientation="landscape" r:id="rId1"/>
  <rowBreaks count="1" manualBreakCount="1">
    <brk id="2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4"/>
  <sheetViews>
    <sheetView view="pageBreakPreview" topLeftCell="C4" zoomScale="90" zoomScaleSheetLayoutView="90" workbookViewId="0">
      <selection activeCell="L22" sqref="L22"/>
    </sheetView>
  </sheetViews>
  <sheetFormatPr defaultColWidth="9.140625" defaultRowHeight="12.75" x14ac:dyDescent="0.2"/>
  <cols>
    <col min="1" max="1" width="7.42578125" style="12" customWidth="1"/>
    <col min="2" max="2" width="15.5703125" style="12" customWidth="1"/>
    <col min="3" max="3" width="9.85546875" style="12" customWidth="1"/>
    <col min="4" max="4" width="10.140625" style="12" customWidth="1"/>
    <col min="5" max="5" width="9" style="12" customWidth="1"/>
    <col min="6" max="7" width="7.28515625" style="12" customWidth="1"/>
    <col min="8" max="8" width="8.140625" style="12" customWidth="1"/>
    <col min="9" max="9" width="9.28515625" style="12" customWidth="1"/>
    <col min="10" max="10" width="8.85546875" style="12" customWidth="1"/>
    <col min="11" max="11" width="7.85546875" style="12" customWidth="1"/>
    <col min="12" max="12" width="8.7109375" style="12" customWidth="1"/>
    <col min="13" max="13" width="7.85546875" style="12" customWidth="1"/>
    <col min="14" max="14" width="9.85546875" style="12" bestFit="1" customWidth="1"/>
    <col min="15" max="15" width="13.7109375" style="12" customWidth="1"/>
    <col min="16" max="16" width="11.85546875" style="12" customWidth="1"/>
    <col min="17" max="17" width="11.7109375" style="12" customWidth="1"/>
    <col min="18" max="18" width="9.140625" style="12"/>
    <col min="19" max="19" width="9.140625" style="204"/>
    <col min="20" max="16384" width="9.140625" style="12"/>
  </cols>
  <sheetData>
    <row r="1" spans="1:21" customFormat="1" ht="15" x14ac:dyDescent="0.2">
      <c r="H1" s="26"/>
      <c r="I1" s="26"/>
      <c r="J1" s="26"/>
      <c r="K1" s="26"/>
      <c r="L1" s="26"/>
      <c r="M1" s="26"/>
      <c r="N1" s="26"/>
      <c r="O1" s="26"/>
      <c r="P1" s="1461" t="s">
        <v>53</v>
      </c>
      <c r="Q1" s="1461"/>
      <c r="R1" s="12"/>
      <c r="S1" s="204"/>
      <c r="T1" s="31"/>
      <c r="U1" s="31"/>
    </row>
    <row r="2" spans="1:21" customFormat="1" ht="15" x14ac:dyDescent="0.2">
      <c r="A2" s="1377" t="s">
        <v>0</v>
      </c>
      <c r="B2" s="1377"/>
      <c r="C2" s="1377"/>
      <c r="D2" s="1377"/>
      <c r="E2" s="1377"/>
      <c r="F2" s="1377"/>
      <c r="G2" s="1377"/>
      <c r="H2" s="1377"/>
      <c r="I2" s="1377"/>
      <c r="J2" s="1377"/>
      <c r="K2" s="1377"/>
      <c r="L2" s="1377"/>
      <c r="M2" s="1377"/>
      <c r="N2" s="1377"/>
      <c r="O2" s="1377"/>
      <c r="P2" s="1377"/>
      <c r="Q2" s="1377"/>
      <c r="R2" s="33"/>
      <c r="S2" s="33"/>
      <c r="T2" s="33"/>
      <c r="U2" s="33"/>
    </row>
    <row r="3" spans="1:21" customFormat="1" ht="20.25" x14ac:dyDescent="0.3">
      <c r="A3" s="1378" t="s">
        <v>704</v>
      </c>
      <c r="B3" s="1378"/>
      <c r="C3" s="1378"/>
      <c r="D3" s="1378"/>
      <c r="E3" s="1378"/>
      <c r="F3" s="1378"/>
      <c r="G3" s="1378"/>
      <c r="H3" s="1378"/>
      <c r="I3" s="1378"/>
      <c r="J3" s="1378"/>
      <c r="K3" s="1378"/>
      <c r="L3" s="1378"/>
      <c r="M3" s="1378"/>
      <c r="N3" s="1378"/>
      <c r="O3" s="1378"/>
      <c r="P3" s="1378"/>
      <c r="Q3" s="1378"/>
      <c r="R3" s="32"/>
      <c r="S3" s="32"/>
      <c r="T3" s="32"/>
      <c r="U3" s="32"/>
    </row>
    <row r="4" spans="1:21" customFormat="1" ht="10.5" customHeight="1" x14ac:dyDescent="0.2"/>
    <row r="5" spans="1:21" x14ac:dyDescent="0.2">
      <c r="A5" s="19"/>
      <c r="B5" s="19"/>
      <c r="C5" s="19"/>
      <c r="D5" s="19"/>
      <c r="E5" s="18"/>
      <c r="F5" s="18"/>
      <c r="G5" s="18"/>
      <c r="H5" s="18"/>
      <c r="I5" s="18"/>
      <c r="J5" s="18"/>
      <c r="K5" s="18"/>
      <c r="L5" s="18"/>
      <c r="M5" s="18"/>
      <c r="N5" s="19"/>
      <c r="O5" s="19"/>
      <c r="P5" s="18"/>
      <c r="Q5" s="16"/>
    </row>
    <row r="6" spans="1:21" ht="18" customHeight="1" x14ac:dyDescent="0.25">
      <c r="A6" s="1398" t="s">
        <v>749</v>
      </c>
      <c r="B6" s="1398"/>
      <c r="C6" s="1398"/>
      <c r="D6" s="1398"/>
      <c r="E6" s="1398"/>
      <c r="F6" s="1398"/>
      <c r="G6" s="1398"/>
      <c r="H6" s="1398"/>
      <c r="I6" s="1398"/>
      <c r="J6" s="1398"/>
      <c r="K6" s="1398"/>
      <c r="L6" s="1398"/>
      <c r="M6" s="1398"/>
      <c r="N6" s="1398"/>
      <c r="O6" s="1398"/>
      <c r="P6" s="1398"/>
      <c r="Q6" s="1398"/>
    </row>
    <row r="7" spans="1:21" ht="9.75" customHeight="1" x14ac:dyDescent="0.2"/>
    <row r="8" spans="1:21" ht="0.75" customHeight="1" x14ac:dyDescent="0.2"/>
    <row r="9" spans="1:21" ht="15.75" x14ac:dyDescent="0.2">
      <c r="A9" s="1380" t="s">
        <v>873</v>
      </c>
      <c r="B9" s="1380"/>
      <c r="C9" s="1380"/>
      <c r="Q9" s="24" t="s">
        <v>18</v>
      </c>
      <c r="R9" s="16"/>
      <c r="S9" s="16"/>
    </row>
    <row r="10" spans="1:21" ht="15.75" x14ac:dyDescent="0.25">
      <c r="A10" s="10"/>
      <c r="N10" s="1449" t="s">
        <v>1052</v>
      </c>
      <c r="O10" s="1449"/>
      <c r="P10" s="1449"/>
      <c r="Q10" s="1449"/>
    </row>
    <row r="11" spans="1:21" ht="28.5" customHeight="1" x14ac:dyDescent="0.2">
      <c r="A11" s="1383" t="s">
        <v>2</v>
      </c>
      <c r="B11" s="1382" t="s">
        <v>886</v>
      </c>
      <c r="C11" s="1382" t="s">
        <v>750</v>
      </c>
      <c r="D11" s="1382"/>
      <c r="E11" s="1382"/>
      <c r="F11" s="1382" t="s">
        <v>751</v>
      </c>
      <c r="G11" s="1382"/>
      <c r="H11" s="1382"/>
      <c r="I11" s="1451" t="s">
        <v>329</v>
      </c>
      <c r="J11" s="1452"/>
      <c r="K11" s="1453"/>
      <c r="L11" s="1457" t="s">
        <v>81</v>
      </c>
      <c r="M11" s="1458"/>
      <c r="N11" s="1459"/>
      <c r="O11" s="1454" t="s">
        <v>1053</v>
      </c>
      <c r="P11" s="1455"/>
      <c r="Q11" s="1456"/>
    </row>
    <row r="12" spans="1:21" ht="39.75" customHeight="1" x14ac:dyDescent="0.2">
      <c r="A12" s="1384"/>
      <c r="B12" s="1382"/>
      <c r="C12" s="3" t="s">
        <v>97</v>
      </c>
      <c r="D12" s="3" t="s">
        <v>618</v>
      </c>
      <c r="E12" s="28" t="s">
        <v>15</v>
      </c>
      <c r="F12" s="3" t="s">
        <v>97</v>
      </c>
      <c r="G12" s="3" t="s">
        <v>616</v>
      </c>
      <c r="H12" s="28" t="s">
        <v>15</v>
      </c>
      <c r="I12" s="1041" t="s">
        <v>97</v>
      </c>
      <c r="J12" s="1041" t="s">
        <v>616</v>
      </c>
      <c r="K12" s="1042" t="s">
        <v>15</v>
      </c>
      <c r="L12" s="3" t="s">
        <v>97</v>
      </c>
      <c r="M12" s="3" t="s">
        <v>616</v>
      </c>
      <c r="N12" s="28" t="s">
        <v>15</v>
      </c>
      <c r="O12" s="3" t="s">
        <v>197</v>
      </c>
      <c r="P12" s="3" t="s">
        <v>617</v>
      </c>
      <c r="Q12" s="3" t="s">
        <v>98</v>
      </c>
    </row>
    <row r="13" spans="1:21" s="46" customFormat="1" x14ac:dyDescent="0.2">
      <c r="A13" s="44">
        <v>1</v>
      </c>
      <c r="B13" s="44">
        <v>2</v>
      </c>
      <c r="C13" s="44"/>
      <c r="D13" s="44">
        <v>4</v>
      </c>
      <c r="E13" s="44">
        <v>5</v>
      </c>
      <c r="F13" s="44">
        <v>6</v>
      </c>
      <c r="G13" s="44">
        <v>7</v>
      </c>
      <c r="H13" s="44">
        <v>8</v>
      </c>
      <c r="I13" s="1043">
        <v>9</v>
      </c>
      <c r="J13" s="1043">
        <v>10</v>
      </c>
      <c r="K13" s="1043">
        <v>11</v>
      </c>
      <c r="L13" s="44">
        <v>12</v>
      </c>
      <c r="M13" s="44">
        <v>13</v>
      </c>
      <c r="N13" s="44">
        <v>14</v>
      </c>
      <c r="O13" s="44">
        <v>15</v>
      </c>
      <c r="P13" s="44">
        <v>16</v>
      </c>
      <c r="Q13" s="44">
        <v>17</v>
      </c>
    </row>
    <row r="14" spans="1:21" s="712" customFormat="1" ht="43.5" customHeight="1" x14ac:dyDescent="0.2">
      <c r="A14" s="739">
        <v>1</v>
      </c>
      <c r="B14" s="815" t="s">
        <v>693</v>
      </c>
      <c r="C14" s="838">
        <v>67.45</v>
      </c>
      <c r="D14" s="693">
        <v>4.79</v>
      </c>
      <c r="E14" s="746">
        <f>D14+C14</f>
        <v>72.240000000000009</v>
      </c>
      <c r="F14" s="693">
        <v>0</v>
      </c>
      <c r="G14" s="693">
        <v>0</v>
      </c>
      <c r="H14" s="693">
        <v>0</v>
      </c>
      <c r="I14" s="561">
        <v>55.76</v>
      </c>
      <c r="J14" s="1044">
        <v>0</v>
      </c>
      <c r="K14" s="561">
        <v>55.76</v>
      </c>
      <c r="L14" s="838">
        <v>64.23</v>
      </c>
      <c r="M14" s="693">
        <v>7.17</v>
      </c>
      <c r="N14" s="693">
        <f>SUM(L14:M14)</f>
        <v>71.400000000000006</v>
      </c>
      <c r="O14" s="693">
        <f>F14+I14-L14</f>
        <v>-8.470000000000006</v>
      </c>
      <c r="P14" s="693">
        <f>G14+J14-M14</f>
        <v>-7.17</v>
      </c>
      <c r="Q14" s="693">
        <f>SUM(O14:P14)</f>
        <v>-15.640000000000006</v>
      </c>
    </row>
    <row r="15" spans="1:21" s="712" customFormat="1" ht="43.5" customHeight="1" x14ac:dyDescent="0.2">
      <c r="A15" s="739">
        <v>2</v>
      </c>
      <c r="B15" s="815" t="s">
        <v>876</v>
      </c>
      <c r="C15" s="746">
        <v>44.05</v>
      </c>
      <c r="D15" s="746">
        <v>3.7</v>
      </c>
      <c r="E15" s="746">
        <f>D15+C15</f>
        <v>47.75</v>
      </c>
      <c r="F15" s="746">
        <v>0</v>
      </c>
      <c r="G15" s="746">
        <v>0</v>
      </c>
      <c r="H15" s="746">
        <v>0</v>
      </c>
      <c r="I15" s="1045">
        <v>20.73</v>
      </c>
      <c r="J15" s="1045">
        <v>0</v>
      </c>
      <c r="K15" s="1045">
        <f>J15+I15</f>
        <v>20.73</v>
      </c>
      <c r="L15" s="746">
        <v>23.89</v>
      </c>
      <c r="M15" s="746">
        <v>2.67</v>
      </c>
      <c r="N15" s="693">
        <f>SUM(L15:M15)</f>
        <v>26.560000000000002</v>
      </c>
      <c r="O15" s="693">
        <f>F15+I15-L15</f>
        <v>-3.16</v>
      </c>
      <c r="P15" s="693">
        <f>G15+J15-M15</f>
        <v>-2.67</v>
      </c>
      <c r="Q15" s="693">
        <f>SUM(O15:P15)</f>
        <v>-5.83</v>
      </c>
    </row>
    <row r="16" spans="1:21" s="712" customFormat="1" ht="43.5" customHeight="1" x14ac:dyDescent="0.2">
      <c r="A16" s="1426" t="s">
        <v>880</v>
      </c>
      <c r="B16" s="1428"/>
      <c r="C16" s="838">
        <f>SUM(C14:C15)</f>
        <v>111.5</v>
      </c>
      <c r="D16" s="838">
        <f>SUM(D14:D15)</f>
        <v>8.49</v>
      </c>
      <c r="E16" s="838">
        <f>SUM(E14:E15)</f>
        <v>119.99000000000001</v>
      </c>
      <c r="F16" s="838">
        <v>0</v>
      </c>
      <c r="G16" s="838">
        <v>0</v>
      </c>
      <c r="H16" s="838">
        <v>0</v>
      </c>
      <c r="I16" s="561">
        <f t="shared" ref="I16:Q16" si="0">SUM(I14:I15)</f>
        <v>76.489999999999995</v>
      </c>
      <c r="J16" s="561">
        <f t="shared" si="0"/>
        <v>0</v>
      </c>
      <c r="K16" s="561">
        <f t="shared" si="0"/>
        <v>76.489999999999995</v>
      </c>
      <c r="L16" s="838">
        <f t="shared" si="0"/>
        <v>88.12</v>
      </c>
      <c r="M16" s="838">
        <f t="shared" si="0"/>
        <v>9.84</v>
      </c>
      <c r="N16" s="838">
        <f t="shared" si="0"/>
        <v>97.960000000000008</v>
      </c>
      <c r="O16" s="838">
        <f t="shared" si="0"/>
        <v>-11.630000000000006</v>
      </c>
      <c r="P16" s="838">
        <f t="shared" si="0"/>
        <v>-9.84</v>
      </c>
      <c r="Q16" s="838">
        <f t="shared" si="0"/>
        <v>-21.470000000000006</v>
      </c>
    </row>
    <row r="17" spans="1:21" x14ac:dyDescent="0.2">
      <c r="A17" s="8"/>
      <c r="B17" s="23"/>
      <c r="C17" s="1133">
        <f>'T7ACC_UPY_Utlsn '!C15</f>
        <v>69.45</v>
      </c>
      <c r="D17" s="1133">
        <f>'T7ACC_UPY_Utlsn '!D15</f>
        <v>5.4</v>
      </c>
      <c r="E17" s="1133">
        <f>'T7ACC_UPY_Utlsn '!E15</f>
        <v>74.849999999999994</v>
      </c>
      <c r="F17" s="1133">
        <f>'T7ACC_UPY_Utlsn '!F15</f>
        <v>0</v>
      </c>
      <c r="G17" s="1133">
        <f>'T7ACC_UPY_Utlsn '!G15</f>
        <v>0</v>
      </c>
      <c r="H17" s="1133">
        <f>'T7ACC_UPY_Utlsn '!H15</f>
        <v>0</v>
      </c>
      <c r="I17" s="1133">
        <f>'T7ACC_UPY_Utlsn '!I15</f>
        <v>32.08</v>
      </c>
      <c r="J17" s="1133">
        <f>'T7ACC_UPY_Utlsn '!J15</f>
        <v>0</v>
      </c>
      <c r="K17" s="1133">
        <f>'T7ACC_UPY_Utlsn '!K15</f>
        <v>32.08</v>
      </c>
      <c r="L17" s="1133">
        <f>'T7ACC_UPY_Utlsn '!L15</f>
        <v>54.849999999999994</v>
      </c>
      <c r="M17" s="1133">
        <f>'T7ACC_UPY_Utlsn '!M15</f>
        <v>6.09</v>
      </c>
      <c r="N17" s="1133">
        <f>'T7ACC_UPY_Utlsn '!N15</f>
        <v>60.94</v>
      </c>
      <c r="O17" s="1133">
        <f>'T7ACC_UPY_Utlsn '!O15</f>
        <v>-22.769999999999996</v>
      </c>
      <c r="P17" s="1133">
        <f>'T7ACC_UPY_Utlsn '!P15</f>
        <v>-6.09</v>
      </c>
      <c r="Q17" s="1133">
        <f>'T7ACC_UPY_Utlsn '!Q15</f>
        <v>-28.859999999999996</v>
      </c>
    </row>
    <row r="18" spans="1:21" s="1028" customFormat="1" ht="15" x14ac:dyDescent="0.25">
      <c r="A18" s="8"/>
      <c r="B18" s="23"/>
      <c r="C18" s="1134">
        <f>C16+C17</f>
        <v>180.95</v>
      </c>
      <c r="D18" s="1134">
        <f t="shared" ref="D18:Q18" si="1">D16+D17</f>
        <v>13.89</v>
      </c>
      <c r="E18" s="1138">
        <f t="shared" si="1"/>
        <v>194.84</v>
      </c>
      <c r="F18" s="1134">
        <f t="shared" si="1"/>
        <v>0</v>
      </c>
      <c r="G18" s="1134">
        <f t="shared" si="1"/>
        <v>0</v>
      </c>
      <c r="H18" s="1138">
        <f t="shared" si="1"/>
        <v>0</v>
      </c>
      <c r="I18" s="1134">
        <f t="shared" si="1"/>
        <v>108.57</v>
      </c>
      <c r="J18" s="1134">
        <f t="shared" si="1"/>
        <v>0</v>
      </c>
      <c r="K18" s="1138">
        <f t="shared" si="1"/>
        <v>108.57</v>
      </c>
      <c r="L18" s="1134">
        <f t="shared" si="1"/>
        <v>142.97</v>
      </c>
      <c r="M18" s="1134">
        <f t="shared" si="1"/>
        <v>15.93</v>
      </c>
      <c r="N18" s="1138">
        <f t="shared" si="1"/>
        <v>158.9</v>
      </c>
      <c r="O18" s="1134">
        <f t="shared" si="1"/>
        <v>-34.400000000000006</v>
      </c>
      <c r="P18" s="1134">
        <f t="shared" si="1"/>
        <v>-15.93</v>
      </c>
      <c r="Q18" s="1138">
        <f t="shared" si="1"/>
        <v>-50.33</v>
      </c>
    </row>
    <row r="19" spans="1:21" s="1145" customFormat="1" ht="15" x14ac:dyDescent="0.25">
      <c r="A19" s="8"/>
      <c r="B19" s="23"/>
      <c r="C19" s="1134"/>
      <c r="D19" s="1134"/>
      <c r="E19" s="1134"/>
      <c r="F19" s="1134"/>
      <c r="G19" s="1134"/>
      <c r="H19" s="1187">
        <f>H18/E18</f>
        <v>0</v>
      </c>
      <c r="I19" s="1134"/>
      <c r="J19" s="1134"/>
      <c r="K19" s="1187">
        <f>K18/E18</f>
        <v>0.55722644220899198</v>
      </c>
      <c r="L19" s="1134"/>
      <c r="M19" s="1134"/>
      <c r="N19" s="1187">
        <f>N18/E18</f>
        <v>0.81554095668240612</v>
      </c>
      <c r="O19" s="1134"/>
      <c r="P19" s="1134"/>
      <c r="Q19" s="1187">
        <f>Q18/E18</f>
        <v>-0.25831451447341408</v>
      </c>
    </row>
    <row r="20" spans="1:21" ht="14.25" customHeight="1" x14ac:dyDescent="0.2">
      <c r="A20" s="1450" t="s">
        <v>615</v>
      </c>
      <c r="B20" s="1450"/>
      <c r="C20" s="1450"/>
      <c r="D20" s="1450"/>
      <c r="E20" s="1450"/>
      <c r="F20" s="1450"/>
      <c r="G20" s="1450"/>
      <c r="H20" s="1450"/>
      <c r="I20" s="1450"/>
      <c r="J20" s="1450"/>
      <c r="K20" s="1450"/>
      <c r="L20" s="1450"/>
      <c r="M20" s="1450"/>
      <c r="N20" s="1450"/>
      <c r="O20" s="1450"/>
      <c r="P20" s="1450"/>
      <c r="Q20" s="1450"/>
    </row>
    <row r="21" spans="1:21" ht="15.75" customHeight="1" x14ac:dyDescent="0.2">
      <c r="A21" s="25"/>
      <c r="B21" s="30"/>
      <c r="C21" s="30"/>
      <c r="D21" s="30"/>
      <c r="E21" s="30"/>
      <c r="F21" s="30"/>
      <c r="G21" s="30"/>
      <c r="H21" s="30"/>
      <c r="I21" s="1046"/>
      <c r="J21" s="1046"/>
      <c r="K21" s="30"/>
      <c r="L21" s="30"/>
      <c r="M21" s="30"/>
      <c r="N21" s="30"/>
      <c r="O21" s="30"/>
      <c r="P21" s="30"/>
      <c r="Q21" s="30"/>
    </row>
    <row r="22" spans="1:21" ht="33.75" customHeight="1" x14ac:dyDescent="0.2">
      <c r="A22" s="11"/>
      <c r="B22" s="201"/>
      <c r="C22" s="11"/>
      <c r="D22" s="11"/>
      <c r="E22" s="11"/>
      <c r="F22" s="11"/>
      <c r="G22" s="11"/>
      <c r="H22" s="11"/>
      <c r="I22" s="1046"/>
      <c r="J22" s="1046"/>
      <c r="K22" s="11"/>
      <c r="L22" s="11"/>
      <c r="M22" s="11"/>
      <c r="O22" s="1287" t="s">
        <v>1055</v>
      </c>
      <c r="P22" s="1287"/>
      <c r="Q22" s="1287"/>
    </row>
    <row r="23" spans="1:21" ht="34.5" customHeight="1" x14ac:dyDescent="0.2">
      <c r="A23" s="340"/>
      <c r="B23" s="1460" t="s">
        <v>1070</v>
      </c>
      <c r="C23" s="1460"/>
      <c r="D23" s="1460"/>
      <c r="E23" s="1460"/>
      <c r="F23" s="1460"/>
      <c r="G23" s="1460"/>
      <c r="H23" s="1460"/>
      <c r="I23" s="1460"/>
      <c r="J23" s="1460"/>
      <c r="K23" s="1460"/>
      <c r="L23" s="1460"/>
      <c r="M23" s="340"/>
      <c r="N23" s="340"/>
      <c r="O23" s="1287" t="s">
        <v>1056</v>
      </c>
      <c r="P23" s="1287"/>
      <c r="Q23" s="1287"/>
    </row>
    <row r="24" spans="1:21" x14ac:dyDescent="0.2">
      <c r="A24" s="11"/>
      <c r="B24" s="11"/>
      <c r="C24" s="204"/>
      <c r="D24" s="11"/>
      <c r="E24" s="11"/>
      <c r="F24" s="11"/>
      <c r="H24" s="11"/>
      <c r="I24" s="11"/>
      <c r="J24" s="11"/>
      <c r="K24" s="11"/>
      <c r="L24" s="11"/>
      <c r="M24" s="11"/>
      <c r="O24" s="26"/>
      <c r="P24" s="26"/>
      <c r="Q24" s="26"/>
      <c r="T24" s="204"/>
      <c r="U24" s="204"/>
    </row>
  </sheetData>
  <mergeCells count="18">
    <mergeCell ref="P1:Q1"/>
    <mergeCell ref="A2:Q2"/>
    <mergeCell ref="A3:Q3"/>
    <mergeCell ref="N10:Q10"/>
    <mergeCell ref="A6:Q6"/>
    <mergeCell ref="A9:C9"/>
    <mergeCell ref="A20:Q20"/>
    <mergeCell ref="O22:Q22"/>
    <mergeCell ref="O23:Q23"/>
    <mergeCell ref="A11:A12"/>
    <mergeCell ref="B11:B12"/>
    <mergeCell ref="I11:K11"/>
    <mergeCell ref="O11:Q11"/>
    <mergeCell ref="L11:N11"/>
    <mergeCell ref="C11:E11"/>
    <mergeCell ref="F11:H11"/>
    <mergeCell ref="B23:L23"/>
    <mergeCell ref="A16:B16"/>
  </mergeCells>
  <phoneticPr fontId="0" type="noConversion"/>
  <printOptions horizontalCentered="1"/>
  <pageMargins left="0.70866141732283472" right="0.26" top="0.23622047244094491" bottom="0" header="0.31496062992125984" footer="0.31496062992125984"/>
  <pageSetup paperSize="9" scale="8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1"/>
  <sheetViews>
    <sheetView view="pageBreakPreview" topLeftCell="I1" zoomScale="90" zoomScaleSheetLayoutView="90" workbookViewId="0">
      <selection activeCell="O13" sqref="O13:Q15"/>
    </sheetView>
  </sheetViews>
  <sheetFormatPr defaultColWidth="9.140625" defaultRowHeight="12.75" x14ac:dyDescent="0.2"/>
  <cols>
    <col min="1" max="1" width="6.85546875" style="12" customWidth="1"/>
    <col min="2" max="2" width="17.140625" style="12" customWidth="1"/>
    <col min="3" max="3" width="8.7109375" style="12" customWidth="1"/>
    <col min="4" max="4" width="8.140625" style="12" customWidth="1"/>
    <col min="5" max="5" width="10" style="12" customWidth="1"/>
    <col min="6" max="14" width="9.28515625" style="12" customWidth="1"/>
    <col min="15" max="15" width="13.7109375" style="12" customWidth="1"/>
    <col min="16" max="16" width="11.85546875" style="12" customWidth="1"/>
    <col min="17" max="17" width="9.7109375" style="12" customWidth="1"/>
    <col min="18" max="16384" width="9.140625" style="12"/>
  </cols>
  <sheetData>
    <row r="1" spans="1:21" customFormat="1" ht="15" x14ac:dyDescent="0.2">
      <c r="H1" s="26"/>
      <c r="I1" s="26"/>
      <c r="J1" s="26"/>
      <c r="K1" s="26"/>
      <c r="L1" s="26"/>
      <c r="M1" s="26"/>
      <c r="N1" s="26"/>
      <c r="O1" s="26"/>
      <c r="P1" s="1461" t="s">
        <v>80</v>
      </c>
      <c r="Q1" s="1461"/>
      <c r="R1" s="1381"/>
      <c r="S1" s="12"/>
      <c r="T1" s="31"/>
      <c r="U1" s="31"/>
    </row>
    <row r="2" spans="1:21" customFormat="1" ht="15" x14ac:dyDescent="0.2">
      <c r="A2" s="1377" t="s">
        <v>0</v>
      </c>
      <c r="B2" s="1377"/>
      <c r="C2" s="1377"/>
      <c r="D2" s="1377"/>
      <c r="E2" s="1377"/>
      <c r="F2" s="1377"/>
      <c r="G2" s="1377"/>
      <c r="H2" s="1377"/>
      <c r="I2" s="1377"/>
      <c r="J2" s="1377"/>
      <c r="K2" s="1377"/>
      <c r="L2" s="1377"/>
      <c r="M2" s="1377"/>
      <c r="N2" s="1377"/>
      <c r="O2" s="1377"/>
      <c r="P2" s="1377"/>
      <c r="Q2" s="1377"/>
      <c r="R2" s="1381"/>
      <c r="S2" s="33"/>
      <c r="T2" s="33"/>
      <c r="U2" s="33"/>
    </row>
    <row r="3" spans="1:21" customFormat="1" ht="20.25" x14ac:dyDescent="0.3">
      <c r="A3" s="1378" t="s">
        <v>640</v>
      </c>
      <c r="B3" s="1378"/>
      <c r="C3" s="1378"/>
      <c r="D3" s="1378"/>
      <c r="E3" s="1378"/>
      <c r="F3" s="1378"/>
      <c r="G3" s="1378"/>
      <c r="H3" s="1378"/>
      <c r="I3" s="1378"/>
      <c r="J3" s="1378"/>
      <c r="K3" s="1378"/>
      <c r="L3" s="1378"/>
      <c r="M3" s="1378"/>
      <c r="N3" s="1378"/>
      <c r="O3" s="1378"/>
      <c r="P3" s="1378"/>
      <c r="Q3" s="1378"/>
      <c r="R3" s="1381"/>
      <c r="S3" s="32"/>
      <c r="T3" s="32"/>
      <c r="U3" s="32"/>
    </row>
    <row r="4" spans="1:21" customFormat="1" ht="10.5" customHeight="1" x14ac:dyDescent="0.2">
      <c r="R4" s="1381"/>
    </row>
    <row r="5" spans="1:21" ht="9" customHeight="1" x14ac:dyDescent="0.2">
      <c r="A5" s="19"/>
      <c r="B5" s="19"/>
      <c r="C5" s="19"/>
      <c r="D5" s="19"/>
      <c r="E5" s="18"/>
      <c r="F5" s="18"/>
      <c r="G5" s="18"/>
      <c r="H5" s="18"/>
      <c r="I5" s="18"/>
      <c r="J5" s="18"/>
      <c r="K5" s="18"/>
      <c r="L5" s="18"/>
      <c r="M5" s="18"/>
      <c r="N5" s="19"/>
      <c r="O5" s="19"/>
      <c r="P5" s="18"/>
      <c r="Q5" s="16"/>
      <c r="R5" s="1381"/>
    </row>
    <row r="6" spans="1:21" ht="18.600000000000001" customHeight="1" x14ac:dyDescent="0.25">
      <c r="B6" s="74"/>
      <c r="C6" s="74"/>
      <c r="D6" s="1379" t="s">
        <v>755</v>
      </c>
      <c r="E6" s="1379"/>
      <c r="F6" s="1379"/>
      <c r="G6" s="1379"/>
      <c r="H6" s="1379"/>
      <c r="I6" s="1379"/>
      <c r="J6" s="1379"/>
      <c r="K6" s="1379"/>
      <c r="L6" s="1379"/>
      <c r="M6" s="1379"/>
      <c r="N6" s="1379"/>
      <c r="O6" s="1379"/>
      <c r="R6" s="1381"/>
    </row>
    <row r="7" spans="1:21" ht="5.45" customHeight="1" x14ac:dyDescent="0.2">
      <c r="R7" s="1381"/>
    </row>
    <row r="8" spans="1:21" ht="15.75" x14ac:dyDescent="0.2">
      <c r="A8" s="1380" t="s">
        <v>873</v>
      </c>
      <c r="B8" s="1380"/>
      <c r="C8" s="1380"/>
      <c r="Q8" s="24" t="s">
        <v>18</v>
      </c>
      <c r="R8" s="1381"/>
    </row>
    <row r="9" spans="1:21" ht="15.75" x14ac:dyDescent="0.25">
      <c r="A9" s="10"/>
      <c r="N9" s="1449" t="s">
        <v>1037</v>
      </c>
      <c r="O9" s="1449"/>
      <c r="P9" s="1449"/>
      <c r="Q9" s="1449"/>
      <c r="R9" s="1381"/>
      <c r="S9" s="16"/>
    </row>
    <row r="10" spans="1:21" ht="37.15" customHeight="1" x14ac:dyDescent="0.2">
      <c r="A10" s="1462" t="s">
        <v>2</v>
      </c>
      <c r="B10" s="1382" t="s">
        <v>886</v>
      </c>
      <c r="C10" s="1382" t="s">
        <v>754</v>
      </c>
      <c r="D10" s="1382"/>
      <c r="E10" s="1382"/>
      <c r="F10" s="1382" t="s">
        <v>753</v>
      </c>
      <c r="G10" s="1382"/>
      <c r="H10" s="1382"/>
      <c r="I10" s="1451" t="s">
        <v>329</v>
      </c>
      <c r="J10" s="1452"/>
      <c r="K10" s="1453"/>
      <c r="L10" s="1457" t="s">
        <v>81</v>
      </c>
      <c r="M10" s="1458"/>
      <c r="N10" s="1459"/>
      <c r="O10" s="1454" t="s">
        <v>1054</v>
      </c>
      <c r="P10" s="1455"/>
      <c r="Q10" s="1456"/>
      <c r="R10" s="1381"/>
    </row>
    <row r="11" spans="1:21" ht="39.75" customHeight="1" x14ac:dyDescent="0.2">
      <c r="A11" s="1463"/>
      <c r="B11" s="1382"/>
      <c r="C11" s="3" t="s">
        <v>97</v>
      </c>
      <c r="D11" s="3" t="s">
        <v>618</v>
      </c>
      <c r="E11" s="28" t="s">
        <v>15</v>
      </c>
      <c r="F11" s="3" t="s">
        <v>97</v>
      </c>
      <c r="G11" s="3" t="s">
        <v>616</v>
      </c>
      <c r="H11" s="28" t="s">
        <v>15</v>
      </c>
      <c r="I11" s="1041" t="s">
        <v>97</v>
      </c>
      <c r="J11" s="1041" t="s">
        <v>616</v>
      </c>
      <c r="K11" s="1042" t="s">
        <v>15</v>
      </c>
      <c r="L11" s="3" t="s">
        <v>97</v>
      </c>
      <c r="M11" s="3" t="s">
        <v>616</v>
      </c>
      <c r="N11" s="28" t="s">
        <v>15</v>
      </c>
      <c r="O11" s="1012" t="s">
        <v>197</v>
      </c>
      <c r="P11" s="1012" t="s">
        <v>617</v>
      </c>
      <c r="Q11" s="1012" t="s">
        <v>98</v>
      </c>
    </row>
    <row r="12" spans="1:21" s="46" customFormat="1" x14ac:dyDescent="0.2">
      <c r="A12" s="44">
        <v>1</v>
      </c>
      <c r="B12" s="44">
        <v>2</v>
      </c>
      <c r="C12" s="44">
        <v>3</v>
      </c>
      <c r="D12" s="44">
        <v>4</v>
      </c>
      <c r="E12" s="44">
        <v>5</v>
      </c>
      <c r="F12" s="44">
        <v>6</v>
      </c>
      <c r="G12" s="44">
        <v>7</v>
      </c>
      <c r="H12" s="44">
        <v>8</v>
      </c>
      <c r="I12" s="1043">
        <v>9</v>
      </c>
      <c r="J12" s="1043">
        <v>10</v>
      </c>
      <c r="K12" s="1043">
        <v>11</v>
      </c>
      <c r="L12" s="44">
        <v>12</v>
      </c>
      <c r="M12" s="44">
        <v>13</v>
      </c>
      <c r="N12" s="44">
        <v>14</v>
      </c>
      <c r="O12" s="577">
        <v>15</v>
      </c>
      <c r="P12" s="577">
        <v>16</v>
      </c>
      <c r="Q12" s="577">
        <v>17</v>
      </c>
    </row>
    <row r="13" spans="1:21" s="441" customFormat="1" ht="39" customHeight="1" x14ac:dyDescent="0.2">
      <c r="A13" s="572">
        <v>1</v>
      </c>
      <c r="B13" s="574" t="s">
        <v>693</v>
      </c>
      <c r="C13" s="555">
        <v>49.15</v>
      </c>
      <c r="D13" s="555">
        <v>3.55</v>
      </c>
      <c r="E13" s="555">
        <f>D13+C13</f>
        <v>52.699999999999996</v>
      </c>
      <c r="F13" s="555">
        <v>0</v>
      </c>
      <c r="G13" s="555">
        <v>0</v>
      </c>
      <c r="H13" s="555">
        <v>0</v>
      </c>
      <c r="I13" s="1044">
        <v>23.41</v>
      </c>
      <c r="J13" s="1044">
        <v>0</v>
      </c>
      <c r="K13" s="1044">
        <v>23.41</v>
      </c>
      <c r="L13" s="555">
        <v>40.119999999999997</v>
      </c>
      <c r="M13" s="555">
        <v>4.45</v>
      </c>
      <c r="N13" s="555">
        <f>SUM(L13:M13)</f>
        <v>44.57</v>
      </c>
      <c r="O13" s="693">
        <f>F13+I13-L13</f>
        <v>-16.709999999999997</v>
      </c>
      <c r="P13" s="693">
        <f>G13+J13-M13</f>
        <v>-4.45</v>
      </c>
      <c r="Q13" s="693">
        <f>SUM(O13:P13)</f>
        <v>-21.159999999999997</v>
      </c>
    </row>
    <row r="14" spans="1:21" s="441" customFormat="1" ht="39" customHeight="1" x14ac:dyDescent="0.2">
      <c r="A14" s="572">
        <v>2</v>
      </c>
      <c r="B14" s="574" t="s">
        <v>876</v>
      </c>
      <c r="C14" s="555">
        <v>20.3</v>
      </c>
      <c r="D14" s="555">
        <v>1.85</v>
      </c>
      <c r="E14" s="555">
        <f>D14+C14</f>
        <v>22.150000000000002</v>
      </c>
      <c r="F14" s="555">
        <v>0</v>
      </c>
      <c r="G14" s="555">
        <v>0</v>
      </c>
      <c r="H14" s="555">
        <v>0</v>
      </c>
      <c r="I14" s="1044">
        <v>8.67</v>
      </c>
      <c r="J14" s="1044">
        <v>0</v>
      </c>
      <c r="K14" s="1044">
        <f>J14+I14</f>
        <v>8.67</v>
      </c>
      <c r="L14" s="555">
        <v>14.73</v>
      </c>
      <c r="M14" s="555">
        <v>1.64</v>
      </c>
      <c r="N14" s="555">
        <f>SUM(L14:M14)</f>
        <v>16.37</v>
      </c>
      <c r="O14" s="693">
        <f>F14+I14-L14</f>
        <v>-6.0600000000000005</v>
      </c>
      <c r="P14" s="693">
        <f>G14+J14-M14</f>
        <v>-1.64</v>
      </c>
      <c r="Q14" s="693">
        <f>SUM(O14:P14)</f>
        <v>-7.7</v>
      </c>
    </row>
    <row r="15" spans="1:21" s="249" customFormat="1" ht="39" customHeight="1" x14ac:dyDescent="0.2">
      <c r="A15" s="1426" t="s">
        <v>880</v>
      </c>
      <c r="B15" s="1428"/>
      <c r="C15" s="243">
        <f t="shared" ref="C15:Q15" si="0">SUM(C13:C14)</f>
        <v>69.45</v>
      </c>
      <c r="D15" s="243">
        <f t="shared" si="0"/>
        <v>5.4</v>
      </c>
      <c r="E15" s="243">
        <f t="shared" si="0"/>
        <v>74.849999999999994</v>
      </c>
      <c r="F15" s="243">
        <f t="shared" si="0"/>
        <v>0</v>
      </c>
      <c r="G15" s="243">
        <f t="shared" si="0"/>
        <v>0</v>
      </c>
      <c r="H15" s="243">
        <f t="shared" si="0"/>
        <v>0</v>
      </c>
      <c r="I15" s="561">
        <f t="shared" si="0"/>
        <v>32.08</v>
      </c>
      <c r="J15" s="561">
        <f t="shared" si="0"/>
        <v>0</v>
      </c>
      <c r="K15" s="561">
        <f t="shared" si="0"/>
        <v>32.08</v>
      </c>
      <c r="L15" s="243">
        <f t="shared" si="0"/>
        <v>54.849999999999994</v>
      </c>
      <c r="M15" s="243">
        <f t="shared" si="0"/>
        <v>6.09</v>
      </c>
      <c r="N15" s="243">
        <f t="shared" si="0"/>
        <v>60.94</v>
      </c>
      <c r="O15" s="838">
        <f t="shared" si="0"/>
        <v>-22.769999999999996</v>
      </c>
      <c r="P15" s="838">
        <f t="shared" si="0"/>
        <v>-6.09</v>
      </c>
      <c r="Q15" s="838">
        <f t="shared" si="0"/>
        <v>-28.859999999999996</v>
      </c>
    </row>
    <row r="16" spans="1:21" x14ac:dyDescent="0.2">
      <c r="A16" s="8"/>
      <c r="B16" s="23"/>
      <c r="C16" s="1047"/>
      <c r="D16" s="23"/>
      <c r="E16" s="16"/>
      <c r="F16" s="16"/>
      <c r="G16" s="16"/>
      <c r="H16" s="16"/>
      <c r="I16" s="16"/>
      <c r="J16" s="16"/>
      <c r="K16" s="16"/>
      <c r="L16" s="16"/>
      <c r="M16" s="16"/>
      <c r="N16" s="16"/>
      <c r="O16" s="16"/>
      <c r="P16" s="16"/>
      <c r="Q16" s="16"/>
    </row>
    <row r="17" spans="1:18" ht="22.5" customHeight="1" x14ac:dyDescent="0.2">
      <c r="A17" s="1450" t="s">
        <v>619</v>
      </c>
      <c r="B17" s="1450"/>
      <c r="C17" s="1450"/>
      <c r="D17" s="1450"/>
      <c r="E17" s="1450"/>
      <c r="F17" s="1450"/>
      <c r="G17" s="1450"/>
      <c r="H17" s="1450"/>
      <c r="I17" s="1450"/>
      <c r="J17" s="1450"/>
      <c r="K17" s="1450"/>
      <c r="L17" s="1450"/>
      <c r="M17" s="1450"/>
      <c r="N17" s="1450"/>
      <c r="O17" s="1450"/>
      <c r="P17" s="1450"/>
      <c r="Q17" s="1450"/>
    </row>
    <row r="18" spans="1:18" s="467" customFormat="1" ht="30" customHeight="1" x14ac:dyDescent="0.2">
      <c r="A18" s="468"/>
      <c r="B18" s="1460" t="s">
        <v>1070</v>
      </c>
      <c r="C18" s="1460"/>
      <c r="D18" s="1460"/>
      <c r="E18" s="1460"/>
      <c r="F18" s="1460"/>
      <c r="G18" s="1460"/>
      <c r="H18" s="1460"/>
      <c r="I18" s="1460"/>
      <c r="J18" s="1460"/>
      <c r="K18" s="1460"/>
      <c r="L18" s="1460"/>
      <c r="M18" s="468"/>
      <c r="N18" s="468"/>
      <c r="O18" s="468"/>
      <c r="P18" s="468"/>
      <c r="Q18" s="468"/>
    </row>
    <row r="19" spans="1:18" ht="15.75" customHeight="1" x14ac:dyDescent="0.2">
      <c r="A19" s="1389"/>
      <c r="B19" s="1389"/>
      <c r="C19" s="11"/>
      <c r="D19" s="11"/>
      <c r="E19" s="11"/>
      <c r="F19" s="11"/>
      <c r="G19" s="11"/>
      <c r="H19" s="11"/>
      <c r="I19" s="11"/>
      <c r="J19" s="11"/>
      <c r="K19" s="11"/>
      <c r="L19" s="11"/>
      <c r="M19" s="11"/>
      <c r="O19" s="1287" t="s">
        <v>1055</v>
      </c>
      <c r="P19" s="1287"/>
      <c r="Q19" s="1287"/>
    </row>
    <row r="20" spans="1:18" ht="12.75" customHeight="1" x14ac:dyDescent="0.2">
      <c r="A20" s="340"/>
      <c r="B20" s="340"/>
      <c r="C20" s="340"/>
      <c r="D20" s="340"/>
      <c r="E20" s="340"/>
      <c r="F20" s="340"/>
      <c r="G20" s="340"/>
      <c r="H20" s="340"/>
      <c r="I20" s="340"/>
      <c r="J20" s="340"/>
      <c r="K20" s="340"/>
      <c r="L20" s="340"/>
      <c r="M20" s="340"/>
      <c r="N20" s="340"/>
      <c r="O20" s="1287" t="s">
        <v>1056</v>
      </c>
      <c r="P20" s="1287"/>
      <c r="Q20" s="1287"/>
    </row>
    <row r="21" spans="1:18" x14ac:dyDescent="0.2">
      <c r="A21" s="11"/>
      <c r="B21" s="11"/>
      <c r="C21" s="11"/>
      <c r="D21" s="11"/>
      <c r="E21" s="11"/>
      <c r="F21" s="11"/>
      <c r="G21" s="11"/>
      <c r="H21" s="11"/>
      <c r="I21" s="11"/>
      <c r="J21" s="11"/>
      <c r="K21" s="11"/>
      <c r="L21" s="11"/>
      <c r="M21" s="11"/>
      <c r="O21" s="26"/>
      <c r="P21" s="26"/>
      <c r="Q21" s="26"/>
      <c r="R21" s="26"/>
    </row>
  </sheetData>
  <mergeCells count="20">
    <mergeCell ref="R1:R10"/>
    <mergeCell ref="I10:K10"/>
    <mergeCell ref="L10:N10"/>
    <mergeCell ref="O10:Q10"/>
    <mergeCell ref="A17:Q17"/>
    <mergeCell ref="P1:Q1"/>
    <mergeCell ref="A2:Q2"/>
    <mergeCell ref="A3:Q3"/>
    <mergeCell ref="N9:Q9"/>
    <mergeCell ref="D6:O6"/>
    <mergeCell ref="A10:A11"/>
    <mergeCell ref="B10:B11"/>
    <mergeCell ref="C10:E10"/>
    <mergeCell ref="F10:H10"/>
    <mergeCell ref="A19:B19"/>
    <mergeCell ref="A15:B15"/>
    <mergeCell ref="A8:C8"/>
    <mergeCell ref="O19:Q19"/>
    <mergeCell ref="O20:Q20"/>
    <mergeCell ref="B18:L18"/>
  </mergeCells>
  <phoneticPr fontId="0" type="noConversion"/>
  <printOptions horizontalCentered="1"/>
  <pageMargins left="0.70866141732283472" right="0.25" top="0.23622047244094491" bottom="0" header="0.31496062992125984" footer="0.31496062992125984"/>
  <pageSetup paperSize="9" scale="8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2"/>
  <sheetViews>
    <sheetView view="pageBreakPreview" topLeftCell="A6" zoomScale="77" zoomScaleNormal="80" zoomScaleSheetLayoutView="77" workbookViewId="0">
      <selection activeCell="A23" sqref="A23:Q23"/>
    </sheetView>
  </sheetViews>
  <sheetFormatPr defaultColWidth="9.140625" defaultRowHeight="12.75" x14ac:dyDescent="0.2"/>
  <cols>
    <col min="1" max="1" width="9.140625" style="147"/>
    <col min="2" max="2" width="13.85546875" style="147" customWidth="1"/>
    <col min="3" max="3" width="14.7109375" style="147" customWidth="1"/>
    <col min="4" max="4" width="11.28515625" style="147" customWidth="1"/>
    <col min="5" max="5" width="12.42578125" style="147" customWidth="1"/>
    <col min="6" max="6" width="12" style="147" customWidth="1"/>
    <col min="7" max="7" width="13.140625" style="147" customWidth="1"/>
    <col min="8" max="13" width="9.140625" style="147"/>
    <col min="14" max="14" width="12.42578125" style="147" bestFit="1" customWidth="1"/>
    <col min="15" max="15" width="11.42578125" style="147" bestFit="1" customWidth="1"/>
    <col min="16" max="16" width="9" style="147" bestFit="1" customWidth="1"/>
    <col min="17" max="17" width="12" style="147" bestFit="1" customWidth="1"/>
    <col min="18" max="19" width="9.140625" style="147"/>
    <col min="20" max="20" width="10.42578125" style="147" customWidth="1"/>
    <col min="21" max="21" width="11.140625" style="147" customWidth="1"/>
    <col min="22" max="22" width="11.85546875" style="147" customWidth="1"/>
    <col min="23" max="16384" width="9.140625" style="147"/>
  </cols>
  <sheetData>
    <row r="1" spans="1:22" ht="15" x14ac:dyDescent="0.2">
      <c r="Q1" s="1464" t="s">
        <v>54</v>
      </c>
      <c r="R1" s="1464"/>
      <c r="S1" s="1464"/>
    </row>
    <row r="3" spans="1:22" ht="15" x14ac:dyDescent="0.2">
      <c r="A3" s="1369" t="s">
        <v>0</v>
      </c>
      <c r="B3" s="1369"/>
      <c r="C3" s="1369"/>
      <c r="D3" s="1369"/>
      <c r="E3" s="1369"/>
      <c r="F3" s="1369"/>
      <c r="G3" s="1369"/>
      <c r="H3" s="1369"/>
      <c r="I3" s="1369"/>
      <c r="J3" s="1369"/>
      <c r="K3" s="1369"/>
      <c r="L3" s="1369"/>
      <c r="M3" s="1369"/>
      <c r="N3" s="1369"/>
      <c r="O3" s="1369"/>
      <c r="P3" s="1369"/>
      <c r="Q3" s="1369"/>
    </row>
    <row r="4" spans="1:22" ht="20.25" x14ac:dyDescent="0.3">
      <c r="A4" s="1467" t="s">
        <v>704</v>
      </c>
      <c r="B4" s="1467"/>
      <c r="C4" s="1467"/>
      <c r="D4" s="1467"/>
      <c r="E4" s="1467"/>
      <c r="F4" s="1467"/>
      <c r="G4" s="1467"/>
      <c r="H4" s="1467"/>
      <c r="I4" s="1467"/>
      <c r="J4" s="1467"/>
      <c r="K4" s="1467"/>
      <c r="L4" s="1467"/>
      <c r="M4" s="1467"/>
      <c r="N4" s="1467"/>
      <c r="O4" s="1467"/>
      <c r="P4" s="1467"/>
      <c r="Q4" s="699"/>
    </row>
    <row r="5" spans="1:22" ht="15.75" x14ac:dyDescent="0.25">
      <c r="A5" s="1465"/>
      <c r="B5" s="1465"/>
      <c r="C5" s="1465"/>
      <c r="D5" s="1465"/>
      <c r="E5" s="1465"/>
      <c r="F5" s="1465"/>
      <c r="G5" s="1465"/>
      <c r="H5" s="1465"/>
      <c r="I5" s="1465"/>
      <c r="J5" s="1465"/>
      <c r="K5" s="1465"/>
      <c r="L5" s="1465"/>
      <c r="M5" s="1465"/>
      <c r="N5" s="1465"/>
      <c r="O5" s="1465"/>
      <c r="P5" s="1465"/>
      <c r="Q5" s="1465"/>
    </row>
    <row r="6" spans="1:22" ht="15.75" x14ac:dyDescent="0.2">
      <c r="A6" s="1300" t="s">
        <v>873</v>
      </c>
      <c r="B6" s="1300"/>
      <c r="C6" s="1300"/>
      <c r="D6" s="715"/>
      <c r="E6" s="715"/>
      <c r="F6" s="715"/>
      <c r="G6" s="715"/>
      <c r="H6" s="715"/>
      <c r="I6" s="715"/>
      <c r="J6" s="715"/>
      <c r="K6" s="715"/>
      <c r="L6" s="715"/>
      <c r="M6" s="715"/>
      <c r="N6" s="715"/>
      <c r="O6" s="715"/>
      <c r="P6" s="715"/>
      <c r="Q6" s="715"/>
      <c r="U6" s="715"/>
    </row>
    <row r="8" spans="1:22" ht="15.75" x14ac:dyDescent="0.25">
      <c r="A8" s="1370" t="s">
        <v>756</v>
      </c>
      <c r="B8" s="1370"/>
      <c r="C8" s="1370"/>
      <c r="D8" s="1370"/>
      <c r="E8" s="1370"/>
      <c r="F8" s="1370"/>
      <c r="G8" s="1370"/>
      <c r="H8" s="1370"/>
      <c r="I8" s="1370"/>
      <c r="J8" s="1370"/>
      <c r="K8" s="1370"/>
      <c r="L8" s="1370"/>
      <c r="M8" s="1370"/>
      <c r="N8" s="1370"/>
      <c r="O8" s="1370"/>
      <c r="P8" s="1370"/>
      <c r="Q8" s="1370"/>
      <c r="R8" s="1370"/>
      <c r="S8" s="1370"/>
    </row>
    <row r="9" spans="1:22" ht="15.75" x14ac:dyDescent="0.25">
      <c r="A9" s="829"/>
      <c r="B9" s="830"/>
      <c r="C9" s="830"/>
      <c r="D9" s="830"/>
      <c r="E9" s="830"/>
      <c r="F9" s="830"/>
      <c r="G9" s="830"/>
      <c r="H9" s="830"/>
      <c r="I9" s="830"/>
      <c r="J9" s="830"/>
      <c r="K9" s="830"/>
      <c r="L9" s="830"/>
      <c r="M9" s="830"/>
      <c r="N9" s="830"/>
      <c r="O9" s="830"/>
      <c r="P9" s="1466" t="s">
        <v>189</v>
      </c>
      <c r="Q9" s="1466"/>
      <c r="R9" s="1466"/>
      <c r="S9" s="1466"/>
      <c r="T9" s="1466"/>
      <c r="U9" s="1466"/>
      <c r="V9" s="1466"/>
    </row>
    <row r="10" spans="1:22" x14ac:dyDescent="0.2">
      <c r="P10" s="1419" t="s">
        <v>1037</v>
      </c>
      <c r="Q10" s="1419"/>
      <c r="R10" s="1419"/>
      <c r="S10" s="1419"/>
      <c r="T10" s="1419"/>
      <c r="U10" s="1419"/>
      <c r="V10" s="1419"/>
    </row>
    <row r="11" spans="1:22" ht="28.5" customHeight="1" x14ac:dyDescent="0.2">
      <c r="A11" s="1471" t="s">
        <v>19</v>
      </c>
      <c r="B11" s="1374" t="s">
        <v>886</v>
      </c>
      <c r="C11" s="1372" t="s">
        <v>328</v>
      </c>
      <c r="D11" s="1372" t="s">
        <v>430</v>
      </c>
      <c r="E11" s="1477" t="s">
        <v>757</v>
      </c>
      <c r="F11" s="1477"/>
      <c r="G11" s="1477"/>
      <c r="H11" s="1431" t="s">
        <v>753</v>
      </c>
      <c r="I11" s="1432"/>
      <c r="J11" s="1476"/>
      <c r="K11" s="1473" t="s">
        <v>330</v>
      </c>
      <c r="L11" s="1474"/>
      <c r="M11" s="1475"/>
      <c r="N11" s="1468" t="s">
        <v>135</v>
      </c>
      <c r="O11" s="1469"/>
      <c r="P11" s="1470"/>
      <c r="Q11" s="1374" t="s">
        <v>758</v>
      </c>
      <c r="R11" s="1374"/>
      <c r="S11" s="1374"/>
      <c r="T11" s="1372" t="s">
        <v>207</v>
      </c>
      <c r="U11" s="1372" t="s">
        <v>381</v>
      </c>
      <c r="V11" s="1372" t="s">
        <v>331</v>
      </c>
    </row>
    <row r="12" spans="1:22" ht="53.25" customHeight="1" x14ac:dyDescent="0.2">
      <c r="A12" s="1472"/>
      <c r="B12" s="1374"/>
      <c r="C12" s="1373"/>
      <c r="D12" s="1373"/>
      <c r="E12" s="682" t="s">
        <v>148</v>
      </c>
      <c r="F12" s="682" t="s">
        <v>170</v>
      </c>
      <c r="G12" s="682" t="s">
        <v>15</v>
      </c>
      <c r="H12" s="682" t="s">
        <v>148</v>
      </c>
      <c r="I12" s="682" t="s">
        <v>170</v>
      </c>
      <c r="J12" s="682" t="s">
        <v>15</v>
      </c>
      <c r="K12" s="682" t="s">
        <v>148</v>
      </c>
      <c r="L12" s="682" t="s">
        <v>170</v>
      </c>
      <c r="M12" s="682" t="s">
        <v>15</v>
      </c>
      <c r="N12" s="682" t="s">
        <v>148</v>
      </c>
      <c r="O12" s="682" t="s">
        <v>170</v>
      </c>
      <c r="P12" s="682" t="s">
        <v>15</v>
      </c>
      <c r="Q12" s="682" t="s">
        <v>198</v>
      </c>
      <c r="R12" s="682" t="s">
        <v>181</v>
      </c>
      <c r="S12" s="682" t="s">
        <v>182</v>
      </c>
      <c r="T12" s="1373"/>
      <c r="U12" s="1373"/>
      <c r="V12" s="1373"/>
    </row>
    <row r="13" spans="1:22" s="834" customFormat="1" x14ac:dyDescent="0.2">
      <c r="A13" s="831">
        <v>1</v>
      </c>
      <c r="B13" s="832">
        <v>2</v>
      </c>
      <c r="C13" s="833">
        <v>3</v>
      </c>
      <c r="D13" s="832">
        <v>4</v>
      </c>
      <c r="E13" s="832">
        <v>5</v>
      </c>
      <c r="F13" s="833">
        <v>6</v>
      </c>
      <c r="G13" s="832">
        <v>7</v>
      </c>
      <c r="H13" s="832">
        <v>8</v>
      </c>
      <c r="I13" s="833">
        <v>9</v>
      </c>
      <c r="J13" s="832">
        <v>10</v>
      </c>
      <c r="K13" s="832">
        <v>11</v>
      </c>
      <c r="L13" s="833">
        <v>12</v>
      </c>
      <c r="M13" s="832">
        <v>13</v>
      </c>
      <c r="N13" s="832">
        <v>14</v>
      </c>
      <c r="O13" s="833">
        <v>15</v>
      </c>
      <c r="P13" s="832">
        <v>16</v>
      </c>
      <c r="Q13" s="832">
        <v>17</v>
      </c>
      <c r="R13" s="833">
        <v>18</v>
      </c>
      <c r="S13" s="832">
        <v>19</v>
      </c>
      <c r="T13" s="832">
        <v>20</v>
      </c>
      <c r="U13" s="833">
        <v>21</v>
      </c>
      <c r="V13" s="832">
        <v>22</v>
      </c>
    </row>
    <row r="14" spans="1:22" x14ac:dyDescent="0.2">
      <c r="A14" s="835"/>
      <c r="C14" s="810"/>
      <c r="D14" s="810"/>
      <c r="E14" s="810"/>
      <c r="F14" s="810"/>
      <c r="G14" s="810"/>
      <c r="H14" s="810"/>
      <c r="I14" s="810"/>
      <c r="J14" s="810"/>
      <c r="K14" s="810"/>
      <c r="L14" s="810"/>
      <c r="M14" s="810"/>
      <c r="N14" s="810"/>
      <c r="O14" s="810"/>
      <c r="P14" s="810"/>
      <c r="Q14" s="810"/>
      <c r="R14" s="810"/>
      <c r="S14" s="810"/>
      <c r="T14" s="810"/>
      <c r="U14" s="810"/>
      <c r="V14" s="810"/>
    </row>
    <row r="15" spans="1:22" s="825" customFormat="1" ht="41.25" customHeight="1" x14ac:dyDescent="0.2">
      <c r="A15" s="360">
        <v>1</v>
      </c>
      <c r="B15" s="836" t="s">
        <v>693</v>
      </c>
      <c r="C15" s="689">
        <v>254</v>
      </c>
      <c r="D15" s="689">
        <v>229</v>
      </c>
      <c r="E15" s="693">
        <v>21.36</v>
      </c>
      <c r="F15" s="693">
        <v>2.54</v>
      </c>
      <c r="G15" s="693">
        <f>E15+F15</f>
        <v>23.9</v>
      </c>
      <c r="H15" s="693">
        <v>0</v>
      </c>
      <c r="I15" s="693">
        <v>0</v>
      </c>
      <c r="J15" s="693">
        <f>H15+I15</f>
        <v>0</v>
      </c>
      <c r="K15" s="710">
        <v>12.92</v>
      </c>
      <c r="L15" s="693">
        <v>0</v>
      </c>
      <c r="M15" s="693">
        <f>L15+K15</f>
        <v>12.92</v>
      </c>
      <c r="N15" s="689">
        <v>18.54</v>
      </c>
      <c r="O15" s="689">
        <v>2.0699999999999998</v>
      </c>
      <c r="P15" s="693">
        <f>O15+N15</f>
        <v>20.61</v>
      </c>
      <c r="Q15" s="693">
        <f>H15+K15-N15</f>
        <v>-5.6199999999999992</v>
      </c>
      <c r="R15" s="693">
        <f>I15+L15-O15</f>
        <v>-2.0699999999999998</v>
      </c>
      <c r="S15" s="693">
        <f>Q15+R15</f>
        <v>-7.6899999999999995</v>
      </c>
      <c r="T15" s="998" t="s">
        <v>881</v>
      </c>
      <c r="U15" s="1189">
        <v>229</v>
      </c>
      <c r="V15" s="1189">
        <v>229</v>
      </c>
    </row>
    <row r="16" spans="1:22" s="825" customFormat="1" ht="41.25" customHeight="1" x14ac:dyDescent="0.2">
      <c r="A16" s="360">
        <v>2</v>
      </c>
      <c r="B16" s="837" t="s">
        <v>876</v>
      </c>
      <c r="C16" s="689">
        <v>179</v>
      </c>
      <c r="D16" s="689">
        <v>155</v>
      </c>
      <c r="E16" s="693">
        <v>12.86</v>
      </c>
      <c r="F16" s="693">
        <v>1.79</v>
      </c>
      <c r="G16" s="693">
        <f>E16+F16</f>
        <v>14.649999999999999</v>
      </c>
      <c r="H16" s="693">
        <v>-2.63</v>
      </c>
      <c r="I16" s="693">
        <v>0</v>
      </c>
      <c r="J16" s="693">
        <f>H16+I16</f>
        <v>-2.63</v>
      </c>
      <c r="K16" s="710">
        <v>7.38</v>
      </c>
      <c r="L16" s="693">
        <v>0</v>
      </c>
      <c r="M16" s="693">
        <f>L16+K16</f>
        <v>7.38</v>
      </c>
      <c r="N16" s="693">
        <v>12.42</v>
      </c>
      <c r="O16" s="693">
        <v>0</v>
      </c>
      <c r="P16" s="693">
        <f>O16+N16</f>
        <v>12.42</v>
      </c>
      <c r="Q16" s="693">
        <f>H16+K16-N16</f>
        <v>-7.67</v>
      </c>
      <c r="R16" s="693">
        <f>I16+L16-O16</f>
        <v>0</v>
      </c>
      <c r="S16" s="693">
        <f>Q16+R16</f>
        <v>-7.67</v>
      </c>
      <c r="T16" s="998" t="s">
        <v>881</v>
      </c>
      <c r="U16" s="1190">
        <v>138</v>
      </c>
      <c r="V16" s="1190">
        <v>138</v>
      </c>
    </row>
    <row r="17" spans="1:22" s="722" customFormat="1" ht="41.25" customHeight="1" x14ac:dyDescent="0.2">
      <c r="A17" s="1426" t="s">
        <v>880</v>
      </c>
      <c r="B17" s="1428"/>
      <c r="C17" s="346">
        <f t="shared" ref="C17:V17" si="0">SUM(C15:C16)</f>
        <v>433</v>
      </c>
      <c r="D17" s="346">
        <f t="shared" si="0"/>
        <v>384</v>
      </c>
      <c r="E17" s="838">
        <f t="shared" si="0"/>
        <v>34.22</v>
      </c>
      <c r="F17" s="838">
        <f t="shared" si="0"/>
        <v>4.33</v>
      </c>
      <c r="G17" s="346">
        <f t="shared" si="0"/>
        <v>38.549999999999997</v>
      </c>
      <c r="H17" s="838">
        <f t="shared" si="0"/>
        <v>-2.63</v>
      </c>
      <c r="I17" s="838">
        <f t="shared" si="0"/>
        <v>0</v>
      </c>
      <c r="J17" s="838">
        <f t="shared" si="0"/>
        <v>-2.63</v>
      </c>
      <c r="K17" s="1048">
        <f t="shared" si="0"/>
        <v>20.3</v>
      </c>
      <c r="L17" s="838">
        <f t="shared" si="0"/>
        <v>0</v>
      </c>
      <c r="M17" s="838">
        <f t="shared" si="0"/>
        <v>20.3</v>
      </c>
      <c r="N17" s="346">
        <f t="shared" si="0"/>
        <v>30.96</v>
      </c>
      <c r="O17" s="346">
        <f t="shared" si="0"/>
        <v>2.0699999999999998</v>
      </c>
      <c r="P17" s="838">
        <f t="shared" si="0"/>
        <v>33.03</v>
      </c>
      <c r="Q17" s="838">
        <f t="shared" si="0"/>
        <v>-13.29</v>
      </c>
      <c r="R17" s="838">
        <f t="shared" si="0"/>
        <v>-2.0699999999999998</v>
      </c>
      <c r="S17" s="838">
        <f t="shared" si="0"/>
        <v>-15.36</v>
      </c>
      <c r="T17" s="346">
        <f t="shared" si="0"/>
        <v>0</v>
      </c>
      <c r="U17" s="1191">
        <f t="shared" si="0"/>
        <v>367</v>
      </c>
      <c r="V17" s="1191">
        <f t="shared" si="0"/>
        <v>367</v>
      </c>
    </row>
    <row r="18" spans="1:22" ht="24.75" customHeight="1" x14ac:dyDescent="0.25">
      <c r="C18" s="1136">
        <f>'AT-8A_Hon_CCH_UPry'!C15</f>
        <v>441</v>
      </c>
      <c r="D18" s="1136">
        <f>'AT-8A_Hon_CCH_UPry'!D15</f>
        <v>480</v>
      </c>
      <c r="E18" s="1136">
        <f>'AT-8A_Hon_CCH_UPry'!E15</f>
        <v>47.94</v>
      </c>
      <c r="F18" s="1136">
        <f>'AT-8A_Hon_CCH_UPry'!F15</f>
        <v>4.41</v>
      </c>
      <c r="G18" s="1136">
        <f>'AT-8A_Hon_CCH_UPry'!G15</f>
        <v>52.35</v>
      </c>
      <c r="H18" s="1136">
        <f>'AT-8A_Hon_CCH_UPry'!H15</f>
        <v>-3.02</v>
      </c>
      <c r="I18" s="1136">
        <f>'AT-8A_Hon_CCH_UPry'!I15</f>
        <v>0</v>
      </c>
      <c r="J18" s="1136">
        <f>'AT-8A_Hon_CCH_UPry'!J15</f>
        <v>-3.02</v>
      </c>
      <c r="K18" s="1136">
        <f>'AT-8A_Hon_CCH_UPry'!K15</f>
        <v>28.990000000000002</v>
      </c>
      <c r="L18" s="1136">
        <f>'AT-8A_Hon_CCH_UPry'!L15</f>
        <v>0</v>
      </c>
      <c r="M18" s="1136">
        <f>'AT-8A_Hon_CCH_UPry'!M15</f>
        <v>28.990000000000002</v>
      </c>
      <c r="N18" s="1136">
        <f>'AT-8A_Hon_CCH_UPry'!N15</f>
        <v>42.686999999999998</v>
      </c>
      <c r="O18" s="1136">
        <f>'AT-8A_Hon_CCH_UPry'!O15</f>
        <v>2.9429999999999996</v>
      </c>
      <c r="P18" s="1136">
        <f>'AT-8A_Hon_CCH_UPry'!P15</f>
        <v>45.629999999999995</v>
      </c>
      <c r="Q18" s="1136">
        <f>'AT-8A_Hon_CCH_UPry'!Q15</f>
        <v>-16.716999999999995</v>
      </c>
      <c r="R18" s="1136">
        <f>'AT-8A_Hon_CCH_UPry'!R15</f>
        <v>-2.9429999999999996</v>
      </c>
      <c r="S18" s="1136">
        <f>'AT-8A_Hon_CCH_UPry'!S15</f>
        <v>-19.659999999999997</v>
      </c>
      <c r="T18" s="1136">
        <f>'AT-8A_Hon_CCH_UPry'!T15</f>
        <v>0</v>
      </c>
      <c r="U18" s="1136">
        <f>'AT-8A_Hon_CCH_UPry'!U15</f>
        <v>480</v>
      </c>
      <c r="V18" s="1136">
        <f>'AT-8A_Hon_CCH_UPry'!V15</f>
        <v>480</v>
      </c>
    </row>
    <row r="19" spans="1:22" ht="15.75" x14ac:dyDescent="0.25">
      <c r="C19" s="1137">
        <f>C17+C18</f>
        <v>874</v>
      </c>
      <c r="D19" s="1137">
        <f t="shared" ref="D19:V19" si="1">D17+D18</f>
        <v>864</v>
      </c>
      <c r="E19" s="1022">
        <f t="shared" si="1"/>
        <v>82.16</v>
      </c>
      <c r="F19" s="1022">
        <f t="shared" si="1"/>
        <v>8.74</v>
      </c>
      <c r="G19" s="1139">
        <f t="shared" si="1"/>
        <v>90.9</v>
      </c>
      <c r="H19" s="1022">
        <f t="shared" si="1"/>
        <v>-5.65</v>
      </c>
      <c r="I19" s="1022">
        <f t="shared" si="1"/>
        <v>0</v>
      </c>
      <c r="J19" s="1137">
        <f t="shared" si="1"/>
        <v>-5.65</v>
      </c>
      <c r="K19" s="1022">
        <f t="shared" si="1"/>
        <v>49.290000000000006</v>
      </c>
      <c r="L19" s="1022">
        <f t="shared" si="1"/>
        <v>0</v>
      </c>
      <c r="M19" s="1137">
        <f t="shared" si="1"/>
        <v>49.290000000000006</v>
      </c>
      <c r="N19" s="1022">
        <f t="shared" si="1"/>
        <v>73.646999999999991</v>
      </c>
      <c r="O19" s="1022">
        <f t="shared" si="1"/>
        <v>5.0129999999999999</v>
      </c>
      <c r="P19" s="1137">
        <f t="shared" si="1"/>
        <v>78.66</v>
      </c>
      <c r="Q19" s="1022">
        <f t="shared" si="1"/>
        <v>-30.006999999999994</v>
      </c>
      <c r="R19" s="1022">
        <f t="shared" si="1"/>
        <v>-5.0129999999999999</v>
      </c>
      <c r="S19" s="1137">
        <f t="shared" si="1"/>
        <v>-35.019999999999996</v>
      </c>
      <c r="T19" s="1022">
        <f t="shared" si="1"/>
        <v>0</v>
      </c>
      <c r="U19" s="1022">
        <f t="shared" si="1"/>
        <v>847</v>
      </c>
      <c r="V19" s="1022">
        <f t="shared" si="1"/>
        <v>847</v>
      </c>
    </row>
    <row r="20" spans="1:22" x14ac:dyDescent="0.2">
      <c r="B20" s="142"/>
      <c r="D20" s="1192">
        <f>D19/C19</f>
        <v>0.98855835240274603</v>
      </c>
      <c r="J20" s="1192">
        <f>J19/G19</f>
        <v>-6.2156215621562157E-2</v>
      </c>
      <c r="K20" s="1046"/>
      <c r="L20" s="1046"/>
      <c r="M20" s="1192">
        <f>M19/G19</f>
        <v>0.54224422442244224</v>
      </c>
      <c r="P20" s="1192">
        <f>P19/G19</f>
        <v>0.86534653465346523</v>
      </c>
      <c r="S20" s="1192">
        <f>S19/G19</f>
        <v>-0.38525852585258519</v>
      </c>
    </row>
    <row r="22" spans="1:22" ht="15.75" customHeight="1" x14ac:dyDescent="0.2">
      <c r="A22" s="1353"/>
      <c r="B22" s="1353"/>
      <c r="C22" s="812"/>
      <c r="D22" s="812"/>
      <c r="E22" s="812"/>
      <c r="F22" s="812"/>
      <c r="G22" s="812"/>
      <c r="H22" s="812"/>
      <c r="I22" s="812"/>
      <c r="J22" s="812"/>
      <c r="K22" s="812"/>
      <c r="L22" s="812"/>
      <c r="M22" s="812"/>
      <c r="N22" s="142"/>
      <c r="O22" s="142"/>
      <c r="P22" s="1478"/>
      <c r="Q22" s="1478"/>
      <c r="T22" s="1287" t="s">
        <v>1055</v>
      </c>
      <c r="U22" s="1287"/>
      <c r="V22" s="1287"/>
    </row>
    <row r="23" spans="1:22" ht="15.75" customHeight="1" x14ac:dyDescent="0.2">
      <c r="A23" s="1478"/>
      <c r="B23" s="1478"/>
      <c r="C23" s="1478"/>
      <c r="D23" s="1478"/>
      <c r="E23" s="1478"/>
      <c r="F23" s="1478"/>
      <c r="G23" s="1478"/>
      <c r="H23" s="1478"/>
      <c r="I23" s="1478"/>
      <c r="J23" s="1478"/>
      <c r="K23" s="1478"/>
      <c r="L23" s="1478"/>
      <c r="M23" s="1478"/>
      <c r="N23" s="1478"/>
      <c r="O23" s="1478"/>
      <c r="P23" s="1478"/>
      <c r="Q23" s="1478"/>
      <c r="T23" s="1287" t="s">
        <v>1056</v>
      </c>
      <c r="U23" s="1287"/>
      <c r="V23" s="1287"/>
    </row>
    <row r="24" spans="1:22" x14ac:dyDescent="0.2">
      <c r="O24" s="1360"/>
      <c r="P24" s="1360"/>
      <c r="Q24" s="1360"/>
    </row>
    <row r="27" spans="1:22" x14ac:dyDescent="0.2">
      <c r="B27" s="812"/>
    </row>
    <row r="28" spans="1:22" x14ac:dyDescent="0.2">
      <c r="B28" s="812"/>
    </row>
    <row r="29" spans="1:22" x14ac:dyDescent="0.2">
      <c r="C29" s="1368" t="s">
        <v>1065</v>
      </c>
      <c r="D29" s="1368"/>
      <c r="F29" s="1368" t="s">
        <v>1066</v>
      </c>
      <c r="G29" s="1368"/>
    </row>
    <row r="30" spans="1:22" ht="15.75" x14ac:dyDescent="0.2">
      <c r="B30" s="573" t="s">
        <v>693</v>
      </c>
      <c r="C30" s="1094">
        <v>254</v>
      </c>
      <c r="D30" s="1094">
        <v>229</v>
      </c>
      <c r="E30" s="810"/>
      <c r="F30" s="1094">
        <v>293</v>
      </c>
      <c r="G30" s="1094">
        <v>326</v>
      </c>
    </row>
    <row r="31" spans="1:22" ht="15.75" x14ac:dyDescent="0.2">
      <c r="B31" s="573" t="s">
        <v>876</v>
      </c>
      <c r="C31" s="1094">
        <v>179</v>
      </c>
      <c r="D31" s="1094">
        <v>155</v>
      </c>
      <c r="E31" s="810"/>
      <c r="F31" s="1094">
        <v>148</v>
      </c>
      <c r="G31" s="1094">
        <v>154</v>
      </c>
    </row>
    <row r="32" spans="1:22" x14ac:dyDescent="0.2">
      <c r="B32" s="1094" t="s">
        <v>1067</v>
      </c>
      <c r="C32" s="1094">
        <v>433</v>
      </c>
      <c r="D32" s="1094">
        <v>384</v>
      </c>
      <c r="E32" s="810"/>
      <c r="F32" s="1094">
        <v>441</v>
      </c>
      <c r="G32" s="1094">
        <v>480</v>
      </c>
    </row>
  </sheetData>
  <mergeCells count="29">
    <mergeCell ref="C29:D29"/>
    <mergeCell ref="F29:G29"/>
    <mergeCell ref="T23:V23"/>
    <mergeCell ref="O24:Q24"/>
    <mergeCell ref="P22:Q22"/>
    <mergeCell ref="A23:Q23"/>
    <mergeCell ref="T22:V22"/>
    <mergeCell ref="B11:B12"/>
    <mergeCell ref="H11:J11"/>
    <mergeCell ref="Q11:S11"/>
    <mergeCell ref="E11:G11"/>
    <mergeCell ref="A22:B22"/>
    <mergeCell ref="A17:B17"/>
    <mergeCell ref="P10:V10"/>
    <mergeCell ref="T11:T12"/>
    <mergeCell ref="Q1:S1"/>
    <mergeCell ref="A3:Q3"/>
    <mergeCell ref="A5:Q5"/>
    <mergeCell ref="A8:S8"/>
    <mergeCell ref="P9:V9"/>
    <mergeCell ref="A4:P4"/>
    <mergeCell ref="A6:C6"/>
    <mergeCell ref="V11:V12"/>
    <mergeCell ref="N11:P11"/>
    <mergeCell ref="U11:U12"/>
    <mergeCell ref="A11:A12"/>
    <mergeCell ref="K11:M11"/>
    <mergeCell ref="D11:D12"/>
    <mergeCell ref="C11:C12"/>
  </mergeCells>
  <printOptions horizontalCentered="1"/>
  <pageMargins left="0.70866141732283472" right="0.16" top="0.23622047244094491" bottom="0" header="0.31496062992125984" footer="0.31496062992125984"/>
  <pageSetup paperSize="9" scale="5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1"/>
  <sheetViews>
    <sheetView view="pageBreakPreview" topLeftCell="A4" zoomScale="70" zoomScaleNormal="80" zoomScaleSheetLayoutView="70" workbookViewId="0">
      <selection activeCell="Q18" sqref="Q18"/>
    </sheetView>
  </sheetViews>
  <sheetFormatPr defaultRowHeight="12.75" x14ac:dyDescent="0.2"/>
  <cols>
    <col min="2" max="2" width="13.5703125" customWidth="1"/>
    <col min="3" max="3" width="14.7109375" customWidth="1"/>
    <col min="4" max="4" width="11.140625" customWidth="1"/>
    <col min="5" max="5" width="12.42578125" customWidth="1"/>
    <col min="6" max="6" width="12" customWidth="1"/>
    <col min="7" max="7" width="13.140625" customWidth="1"/>
    <col min="8" max="8" width="11.42578125" bestFit="1" customWidth="1"/>
    <col min="9" max="9" width="9.5703125" bestFit="1" customWidth="1"/>
    <col min="10" max="10" width="11.42578125" bestFit="1" customWidth="1"/>
    <col min="17" max="17" width="10.140625" customWidth="1"/>
    <col min="19" max="19" width="9.7109375" customWidth="1"/>
    <col min="20" max="20" width="12" customWidth="1"/>
    <col min="21" max="21" width="11.140625" customWidth="1"/>
    <col min="22" max="22" width="11.85546875" customWidth="1"/>
  </cols>
  <sheetData>
    <row r="1" spans="1:22" ht="15" x14ac:dyDescent="0.2">
      <c r="Q1" s="1479" t="s">
        <v>171</v>
      </c>
      <c r="R1" s="1479"/>
      <c r="S1" s="1479"/>
    </row>
    <row r="3" spans="1:22" ht="15" x14ac:dyDescent="0.2">
      <c r="A3" s="1377" t="s">
        <v>0</v>
      </c>
      <c r="B3" s="1377"/>
      <c r="C3" s="1377"/>
      <c r="D3" s="1377"/>
      <c r="E3" s="1377"/>
      <c r="F3" s="1377"/>
      <c r="G3" s="1377"/>
      <c r="H3" s="1377"/>
      <c r="I3" s="1377"/>
      <c r="J3" s="1377"/>
      <c r="K3" s="1377"/>
      <c r="L3" s="1377"/>
      <c r="M3" s="1377"/>
      <c r="N3" s="1377"/>
      <c r="O3" s="1377"/>
      <c r="P3" s="1377"/>
      <c r="Q3" s="1377"/>
    </row>
    <row r="4" spans="1:22" ht="20.25" x14ac:dyDescent="0.3">
      <c r="A4" s="1480" t="s">
        <v>704</v>
      </c>
      <c r="B4" s="1480"/>
      <c r="C4" s="1480"/>
      <c r="D4" s="1480"/>
      <c r="E4" s="1480"/>
      <c r="F4" s="1480"/>
      <c r="G4" s="1480"/>
      <c r="H4" s="1480"/>
      <c r="I4" s="1480"/>
      <c r="J4" s="1480"/>
      <c r="K4" s="1480"/>
      <c r="L4" s="1480"/>
      <c r="M4" s="1480"/>
      <c r="N4" s="1480"/>
      <c r="O4" s="1480"/>
      <c r="P4" s="1480"/>
      <c r="Q4" s="32"/>
    </row>
    <row r="5" spans="1:22" ht="15.75" x14ac:dyDescent="0.25">
      <c r="A5" s="1481"/>
      <c r="B5" s="1481"/>
      <c r="C5" s="1481"/>
      <c r="D5" s="1481"/>
      <c r="E5" s="1481"/>
      <c r="F5" s="1481"/>
      <c r="G5" s="1481"/>
      <c r="H5" s="1481"/>
      <c r="I5" s="1481"/>
      <c r="J5" s="1481"/>
      <c r="K5" s="1481"/>
      <c r="L5" s="1481"/>
      <c r="M5" s="1481"/>
      <c r="N5" s="1481"/>
      <c r="O5" s="1481"/>
      <c r="P5" s="1481"/>
      <c r="Q5" s="1481"/>
    </row>
    <row r="6" spans="1:22" ht="15.75" x14ac:dyDescent="0.2">
      <c r="A6" s="1300" t="s">
        <v>873</v>
      </c>
      <c r="B6" s="1300"/>
      <c r="C6" s="1300"/>
      <c r="D6" s="715"/>
      <c r="E6" s="715"/>
      <c r="F6" s="715"/>
      <c r="G6" s="715"/>
      <c r="H6" s="715"/>
      <c r="I6" s="715"/>
      <c r="J6" s="715"/>
      <c r="K6" s="715"/>
      <c r="L6" s="715"/>
      <c r="M6" s="715"/>
      <c r="N6" s="715"/>
      <c r="O6" s="715"/>
      <c r="P6" s="715"/>
      <c r="Q6" s="715"/>
      <c r="R6" s="147"/>
      <c r="S6" s="147"/>
      <c r="T6" s="147"/>
      <c r="U6" s="715"/>
      <c r="V6" s="147"/>
    </row>
    <row r="7" spans="1:22" ht="15.75" x14ac:dyDescent="0.25">
      <c r="A7" s="1370" t="s">
        <v>391</v>
      </c>
      <c r="B7" s="1370"/>
      <c r="C7" s="1370"/>
      <c r="D7" s="1370"/>
      <c r="E7" s="1370"/>
      <c r="F7" s="1370"/>
      <c r="G7" s="1370"/>
      <c r="H7" s="1370"/>
      <c r="I7" s="1370"/>
      <c r="J7" s="1370"/>
      <c r="K7" s="1370"/>
      <c r="L7" s="1370"/>
      <c r="M7" s="1370"/>
      <c r="N7" s="1370"/>
      <c r="O7" s="1370"/>
      <c r="P7" s="1370"/>
      <c r="Q7" s="1370"/>
      <c r="R7" s="1370"/>
      <c r="S7" s="1370"/>
      <c r="T7" s="147"/>
      <c r="U7" s="147"/>
      <c r="V7" s="147"/>
    </row>
    <row r="8" spans="1:22" ht="15.75" x14ac:dyDescent="0.25">
      <c r="A8" s="829"/>
      <c r="B8" s="830"/>
      <c r="C8" s="830"/>
      <c r="D8" s="830"/>
      <c r="E8" s="830"/>
      <c r="F8" s="830"/>
      <c r="G8" s="830"/>
      <c r="H8" s="830"/>
      <c r="I8" s="830"/>
      <c r="J8" s="830"/>
      <c r="K8" s="830"/>
      <c r="L8" s="830"/>
      <c r="M8" s="830"/>
      <c r="N8" s="830"/>
      <c r="O8" s="830"/>
      <c r="P8" s="1466" t="s">
        <v>189</v>
      </c>
      <c r="Q8" s="1466"/>
      <c r="R8" s="1466"/>
      <c r="S8" s="1466"/>
      <c r="T8" s="1466"/>
      <c r="U8" s="1466"/>
      <c r="V8" s="1466"/>
    </row>
    <row r="9" spans="1:22" ht="15.75" x14ac:dyDescent="0.2">
      <c r="A9" s="1300" t="s">
        <v>873</v>
      </c>
      <c r="B9" s="1300"/>
      <c r="C9" s="1300"/>
      <c r="D9" s="147"/>
      <c r="E9" s="147"/>
      <c r="F9" s="147"/>
      <c r="G9" s="147"/>
      <c r="H9" s="147"/>
      <c r="I9" s="147"/>
      <c r="J9" s="147"/>
      <c r="K9" s="147"/>
      <c r="L9" s="147"/>
      <c r="M9" s="147"/>
      <c r="N9" s="147"/>
      <c r="O9" s="147"/>
      <c r="P9" s="1419" t="s">
        <v>1037</v>
      </c>
      <c r="Q9" s="1419"/>
      <c r="R9" s="1419"/>
      <c r="S9" s="1419"/>
      <c r="T9" s="1419"/>
      <c r="U9" s="1419"/>
      <c r="V9" s="1419"/>
    </row>
    <row r="10" spans="1:22" ht="28.5" customHeight="1" x14ac:dyDescent="0.2">
      <c r="A10" s="1471" t="s">
        <v>19</v>
      </c>
      <c r="B10" s="1374" t="s">
        <v>886</v>
      </c>
      <c r="C10" s="1372" t="s">
        <v>328</v>
      </c>
      <c r="D10" s="1372" t="s">
        <v>431</v>
      </c>
      <c r="E10" s="1477" t="s">
        <v>757</v>
      </c>
      <c r="F10" s="1477"/>
      <c r="G10" s="1477"/>
      <c r="H10" s="1431" t="s">
        <v>759</v>
      </c>
      <c r="I10" s="1432"/>
      <c r="J10" s="1476"/>
      <c r="K10" s="1473" t="s">
        <v>330</v>
      </c>
      <c r="L10" s="1474"/>
      <c r="M10" s="1475"/>
      <c r="N10" s="1468" t="s">
        <v>135</v>
      </c>
      <c r="O10" s="1469"/>
      <c r="P10" s="1470"/>
      <c r="Q10" s="1374" t="s">
        <v>758</v>
      </c>
      <c r="R10" s="1374"/>
      <c r="S10" s="1374"/>
      <c r="T10" s="1372" t="s">
        <v>207</v>
      </c>
      <c r="U10" s="1372" t="s">
        <v>381</v>
      </c>
      <c r="V10" s="1372" t="s">
        <v>331</v>
      </c>
    </row>
    <row r="11" spans="1:22" ht="50.25" customHeight="1" x14ac:dyDescent="0.2">
      <c r="A11" s="1472"/>
      <c r="B11" s="1374"/>
      <c r="C11" s="1373"/>
      <c r="D11" s="1373"/>
      <c r="E11" s="682" t="s">
        <v>148</v>
      </c>
      <c r="F11" s="682" t="s">
        <v>170</v>
      </c>
      <c r="G11" s="682" t="s">
        <v>15</v>
      </c>
      <c r="H11" s="682" t="s">
        <v>148</v>
      </c>
      <c r="I11" s="682" t="s">
        <v>170</v>
      </c>
      <c r="J11" s="682" t="s">
        <v>15</v>
      </c>
      <c r="K11" s="682" t="s">
        <v>148</v>
      </c>
      <c r="L11" s="682" t="s">
        <v>170</v>
      </c>
      <c r="M11" s="682" t="s">
        <v>15</v>
      </c>
      <c r="N11" s="682" t="s">
        <v>148</v>
      </c>
      <c r="O11" s="682" t="s">
        <v>170</v>
      </c>
      <c r="P11" s="682" t="s">
        <v>15</v>
      </c>
      <c r="Q11" s="682" t="s">
        <v>198</v>
      </c>
      <c r="R11" s="682" t="s">
        <v>181</v>
      </c>
      <c r="S11" s="682" t="s">
        <v>182</v>
      </c>
      <c r="T11" s="1373"/>
      <c r="U11" s="1373"/>
      <c r="V11" s="1373"/>
    </row>
    <row r="12" spans="1:22" s="43" customFormat="1" x14ac:dyDescent="0.2">
      <c r="A12" s="831">
        <v>1</v>
      </c>
      <c r="B12" s="832">
        <v>2</v>
      </c>
      <c r="C12" s="833">
        <v>3</v>
      </c>
      <c r="D12" s="831">
        <v>4</v>
      </c>
      <c r="E12" s="832">
        <v>5</v>
      </c>
      <c r="F12" s="833">
        <v>6</v>
      </c>
      <c r="G12" s="831">
        <v>7</v>
      </c>
      <c r="H12" s="832">
        <v>8</v>
      </c>
      <c r="I12" s="833">
        <v>9</v>
      </c>
      <c r="J12" s="831">
        <v>10</v>
      </c>
      <c r="K12" s="832">
        <v>11</v>
      </c>
      <c r="L12" s="833">
        <v>12</v>
      </c>
      <c r="M12" s="831">
        <v>13</v>
      </c>
      <c r="N12" s="832">
        <v>14</v>
      </c>
      <c r="O12" s="833">
        <v>15</v>
      </c>
      <c r="P12" s="831">
        <v>16</v>
      </c>
      <c r="Q12" s="832">
        <v>17</v>
      </c>
      <c r="R12" s="833">
        <v>18</v>
      </c>
      <c r="S12" s="831">
        <v>19</v>
      </c>
      <c r="T12" s="832">
        <v>20</v>
      </c>
      <c r="U12" s="831">
        <v>21</v>
      </c>
      <c r="V12" s="832">
        <v>22</v>
      </c>
    </row>
    <row r="13" spans="1:22" s="442" customFormat="1" ht="37.5" customHeight="1" x14ac:dyDescent="0.2">
      <c r="A13" s="689">
        <v>1</v>
      </c>
      <c r="B13" s="839" t="s">
        <v>693</v>
      </c>
      <c r="C13" s="840">
        <v>293</v>
      </c>
      <c r="D13" s="840">
        <v>326</v>
      </c>
      <c r="E13" s="841">
        <v>31.2</v>
      </c>
      <c r="F13" s="841">
        <v>2.93</v>
      </c>
      <c r="G13" s="841">
        <f>F13+E13</f>
        <v>34.130000000000003</v>
      </c>
      <c r="H13" s="841">
        <v>0</v>
      </c>
      <c r="I13" s="841">
        <v>0</v>
      </c>
      <c r="J13" s="841">
        <f>I13+H13</f>
        <v>0</v>
      </c>
      <c r="K13" s="1049">
        <v>18.440000000000001</v>
      </c>
      <c r="L13" s="841">
        <v>0</v>
      </c>
      <c r="M13" s="840">
        <f>L13+K13</f>
        <v>18.440000000000001</v>
      </c>
      <c r="N13" s="841">
        <v>26.486999999999998</v>
      </c>
      <c r="O13" s="841">
        <v>2.9429999999999996</v>
      </c>
      <c r="P13" s="840">
        <f>O13+N13</f>
        <v>29.43</v>
      </c>
      <c r="Q13" s="693">
        <f>H13+K13-N13</f>
        <v>-8.046999999999997</v>
      </c>
      <c r="R13" s="693">
        <f>I13+L13-O13</f>
        <v>-2.9429999999999996</v>
      </c>
      <c r="S13" s="693">
        <f>Q13+R13</f>
        <v>-10.989999999999997</v>
      </c>
      <c r="T13" s="841" t="s">
        <v>1047</v>
      </c>
      <c r="U13" s="1188">
        <v>326</v>
      </c>
      <c r="V13" s="1188">
        <f>U13</f>
        <v>326</v>
      </c>
    </row>
    <row r="14" spans="1:22" s="442" customFormat="1" ht="37.5" customHeight="1" x14ac:dyDescent="0.2">
      <c r="A14" s="689">
        <v>2</v>
      </c>
      <c r="B14" s="839" t="s">
        <v>876</v>
      </c>
      <c r="C14" s="840">
        <v>148</v>
      </c>
      <c r="D14" s="840">
        <v>154</v>
      </c>
      <c r="E14" s="840">
        <v>16.739999999999998</v>
      </c>
      <c r="F14" s="840">
        <v>1.48</v>
      </c>
      <c r="G14" s="840">
        <f>F14+E14</f>
        <v>18.22</v>
      </c>
      <c r="H14" s="840">
        <v>-3.02</v>
      </c>
      <c r="I14" s="841">
        <v>0</v>
      </c>
      <c r="J14" s="840">
        <f>I14+H14</f>
        <v>-3.02</v>
      </c>
      <c r="K14" s="1050">
        <v>10.55</v>
      </c>
      <c r="L14" s="840">
        <v>0</v>
      </c>
      <c r="M14" s="840">
        <f>L14+K14</f>
        <v>10.55</v>
      </c>
      <c r="N14" s="840">
        <v>16.2</v>
      </c>
      <c r="O14" s="841">
        <v>0</v>
      </c>
      <c r="P14" s="841">
        <f>O14+N14</f>
        <v>16.2</v>
      </c>
      <c r="Q14" s="693">
        <f>H14+K14-N14</f>
        <v>-8.6699999999999982</v>
      </c>
      <c r="R14" s="693">
        <f>I14+L14-O14</f>
        <v>0</v>
      </c>
      <c r="S14" s="693">
        <f>Q14+R14</f>
        <v>-8.6699999999999982</v>
      </c>
      <c r="T14" s="841" t="s">
        <v>1047</v>
      </c>
      <c r="U14" s="1188">
        <v>154</v>
      </c>
      <c r="V14" s="1188">
        <f>U14</f>
        <v>154</v>
      </c>
    </row>
    <row r="15" spans="1:22" s="1037" customFormat="1" ht="37.5" customHeight="1" x14ac:dyDescent="0.2">
      <c r="A15" s="1426" t="s">
        <v>880</v>
      </c>
      <c r="B15" s="1428"/>
      <c r="C15" s="840">
        <f t="shared" ref="C15:P15" si="0">SUM(C13:C14)</f>
        <v>441</v>
      </c>
      <c r="D15" s="840">
        <f t="shared" si="0"/>
        <v>480</v>
      </c>
      <c r="E15" s="841">
        <f t="shared" si="0"/>
        <v>47.94</v>
      </c>
      <c r="F15" s="841">
        <f t="shared" si="0"/>
        <v>4.41</v>
      </c>
      <c r="G15" s="1140">
        <f t="shared" si="0"/>
        <v>52.35</v>
      </c>
      <c r="H15" s="841">
        <f t="shared" si="0"/>
        <v>-3.02</v>
      </c>
      <c r="I15" s="841">
        <f t="shared" si="0"/>
        <v>0</v>
      </c>
      <c r="J15" s="1140">
        <f t="shared" si="0"/>
        <v>-3.02</v>
      </c>
      <c r="K15" s="1049">
        <f t="shared" si="0"/>
        <v>28.990000000000002</v>
      </c>
      <c r="L15" s="841">
        <f t="shared" si="0"/>
        <v>0</v>
      </c>
      <c r="M15" s="1140">
        <f t="shared" si="0"/>
        <v>28.990000000000002</v>
      </c>
      <c r="N15" s="841">
        <f t="shared" si="0"/>
        <v>42.686999999999998</v>
      </c>
      <c r="O15" s="841">
        <f t="shared" si="0"/>
        <v>2.9429999999999996</v>
      </c>
      <c r="P15" s="1140">
        <f t="shared" si="0"/>
        <v>45.629999999999995</v>
      </c>
      <c r="Q15" s="838">
        <f t="shared" ref="Q15:S15" si="1">SUM(Q13:Q14)</f>
        <v>-16.716999999999995</v>
      </c>
      <c r="R15" s="838">
        <f t="shared" si="1"/>
        <v>-2.9429999999999996</v>
      </c>
      <c r="S15" s="838">
        <f t="shared" si="1"/>
        <v>-19.659999999999997</v>
      </c>
      <c r="T15" s="841"/>
      <c r="U15" s="1188">
        <f>SUM(U13:U14)</f>
        <v>480</v>
      </c>
      <c r="V15" s="1188">
        <f>SUM(V13:V14)</f>
        <v>480</v>
      </c>
    </row>
    <row r="16" spans="1:22" ht="18" x14ac:dyDescent="0.25">
      <c r="A16" s="213"/>
      <c r="B16" s="213"/>
      <c r="C16" s="1038"/>
      <c r="D16" s="213"/>
      <c r="E16" s="1038"/>
      <c r="F16" s="213"/>
      <c r="G16" s="213"/>
      <c r="H16" s="213"/>
      <c r="I16" s="213"/>
      <c r="J16" s="213"/>
      <c r="K16" s="213"/>
      <c r="L16" s="213"/>
      <c r="M16" s="213"/>
      <c r="N16" s="213"/>
      <c r="O16" s="213"/>
      <c r="P16" s="213"/>
      <c r="Q16" s="213"/>
      <c r="R16" s="213"/>
      <c r="S16" s="213"/>
      <c r="T16" s="213"/>
      <c r="U16" s="213"/>
      <c r="V16" s="213"/>
    </row>
    <row r="18" spans="1:22" ht="15.75" customHeight="1" x14ac:dyDescent="0.2">
      <c r="B18" s="540"/>
      <c r="T18" s="1287" t="s">
        <v>1055</v>
      </c>
      <c r="U18" s="1287"/>
      <c r="V18" s="1287"/>
    </row>
    <row r="19" spans="1:22" ht="15.75" customHeight="1" x14ac:dyDescent="0.2">
      <c r="A19" s="1389"/>
      <c r="B19" s="1389"/>
      <c r="C19" s="11"/>
      <c r="D19" s="11"/>
      <c r="E19" s="11"/>
      <c r="F19" s="11"/>
      <c r="G19" s="11"/>
      <c r="H19" s="11"/>
      <c r="I19" s="11"/>
      <c r="J19" s="11"/>
      <c r="K19" s="11"/>
      <c r="L19" s="11"/>
      <c r="M19" s="11"/>
      <c r="N19" s="12"/>
      <c r="O19" s="12"/>
      <c r="P19" s="1396"/>
      <c r="Q19" s="1396"/>
      <c r="T19" s="1287" t="s">
        <v>1056</v>
      </c>
      <c r="U19" s="1287"/>
      <c r="V19" s="1287"/>
    </row>
    <row r="20" spans="1:22" x14ac:dyDescent="0.2">
      <c r="A20" s="340"/>
      <c r="B20" s="340"/>
      <c r="C20" s="340"/>
      <c r="D20" s="340"/>
      <c r="E20" s="340"/>
      <c r="F20" s="340"/>
      <c r="G20" s="340"/>
      <c r="H20" s="340"/>
      <c r="I20" s="340"/>
      <c r="J20" s="340"/>
      <c r="K20" s="340"/>
      <c r="L20" s="340"/>
      <c r="M20" s="340"/>
      <c r="N20" s="340"/>
      <c r="O20" s="340"/>
      <c r="P20" s="340"/>
      <c r="Q20" s="340"/>
    </row>
    <row r="21" spans="1:22" x14ac:dyDescent="0.2">
      <c r="O21" s="26"/>
      <c r="P21" s="26"/>
      <c r="Q21" s="26"/>
    </row>
    <row r="25" spans="1:22" x14ac:dyDescent="0.2">
      <c r="B25" s="22" t="s">
        <v>889</v>
      </c>
      <c r="C25" s="22"/>
      <c r="D25" s="22"/>
      <c r="E25" s="22" t="s">
        <v>890</v>
      </c>
      <c r="F25" s="22"/>
      <c r="I25" s="812"/>
      <c r="J25" s="147"/>
      <c r="K25" s="147"/>
      <c r="L25" s="147"/>
      <c r="M25" s="147"/>
      <c r="N25" s="147"/>
    </row>
    <row r="26" spans="1:22" x14ac:dyDescent="0.2">
      <c r="B26" s="22" t="s">
        <v>891</v>
      </c>
      <c r="C26" s="22"/>
      <c r="D26" s="22"/>
      <c r="E26" s="22">
        <v>1</v>
      </c>
      <c r="F26" s="22"/>
      <c r="I26" s="147"/>
      <c r="J26" s="1368" t="s">
        <v>1065</v>
      </c>
      <c r="K26" s="1368"/>
      <c r="L26" s="147"/>
      <c r="M26" s="1368" t="s">
        <v>1066</v>
      </c>
      <c r="N26" s="1368"/>
    </row>
    <row r="27" spans="1:22" ht="15.75" x14ac:dyDescent="0.2">
      <c r="B27" s="22" t="s">
        <v>892</v>
      </c>
      <c r="C27" s="22"/>
      <c r="D27" s="22"/>
      <c r="E27" s="22">
        <v>1</v>
      </c>
      <c r="F27" s="22"/>
      <c r="I27" s="573" t="s">
        <v>693</v>
      </c>
      <c r="J27" s="1094">
        <v>254</v>
      </c>
      <c r="K27" s="1094">
        <v>229</v>
      </c>
      <c r="L27" s="810"/>
      <c r="M27" s="1094">
        <v>293</v>
      </c>
      <c r="N27" s="1094">
        <v>326</v>
      </c>
    </row>
    <row r="28" spans="1:22" ht="15.75" x14ac:dyDescent="0.2">
      <c r="B28" s="22" t="s">
        <v>893</v>
      </c>
      <c r="C28" s="22"/>
      <c r="D28" s="22"/>
      <c r="E28" s="22">
        <v>1</v>
      </c>
      <c r="F28" s="22"/>
      <c r="I28" s="573" t="s">
        <v>876</v>
      </c>
      <c r="J28" s="1094">
        <v>179</v>
      </c>
      <c r="K28" s="1094">
        <v>155</v>
      </c>
      <c r="L28" s="810"/>
      <c r="M28" s="1094">
        <v>148</v>
      </c>
      <c r="N28" s="1094">
        <v>154</v>
      </c>
    </row>
    <row r="29" spans="1:22" x14ac:dyDescent="0.2">
      <c r="I29" s="1094" t="s">
        <v>1067</v>
      </c>
      <c r="J29" s="1094">
        <v>433</v>
      </c>
      <c r="K29" s="1094">
        <v>384</v>
      </c>
      <c r="L29" s="810"/>
      <c r="M29" s="1094">
        <v>441</v>
      </c>
      <c r="N29" s="1094">
        <v>480</v>
      </c>
    </row>
    <row r="30" spans="1:22" x14ac:dyDescent="0.2">
      <c r="B30" s="11" t="s">
        <v>894</v>
      </c>
    </row>
    <row r="31" spans="1:22" x14ac:dyDescent="0.2">
      <c r="B31" s="11" t="s">
        <v>895</v>
      </c>
    </row>
  </sheetData>
  <mergeCells count="28">
    <mergeCell ref="J26:K26"/>
    <mergeCell ref="M26:N26"/>
    <mergeCell ref="Q1:S1"/>
    <mergeCell ref="A3:Q3"/>
    <mergeCell ref="A4:P4"/>
    <mergeCell ref="A5:Q5"/>
    <mergeCell ref="A7:S7"/>
    <mergeCell ref="A6:C6"/>
    <mergeCell ref="P8:V8"/>
    <mergeCell ref="D10:D11"/>
    <mergeCell ref="E10:G10"/>
    <mergeCell ref="H10:J10"/>
    <mergeCell ref="K10:M10"/>
    <mergeCell ref="N10:P10"/>
    <mergeCell ref="P9:V9"/>
    <mergeCell ref="V10:V11"/>
    <mergeCell ref="U10:U11"/>
    <mergeCell ref="T10:T11"/>
    <mergeCell ref="P19:Q19"/>
    <mergeCell ref="Q10:S10"/>
    <mergeCell ref="T18:V18"/>
    <mergeCell ref="T19:V19"/>
    <mergeCell ref="A9:C9"/>
    <mergeCell ref="A10:A11"/>
    <mergeCell ref="B10:B11"/>
    <mergeCell ref="A19:B19"/>
    <mergeCell ref="C10:C11"/>
    <mergeCell ref="A15:B15"/>
  </mergeCells>
  <printOptions horizontalCentered="1"/>
  <pageMargins left="0.70866141732283472" right="0.21" top="0.23622047244094491" bottom="0" header="0.31496062992125984" footer="0.31496062992125984"/>
  <pageSetup paperSize="9" scale="5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0"/>
  <sheetViews>
    <sheetView view="pageBreakPreview" topLeftCell="C1" zoomScaleSheetLayoutView="100" workbookViewId="0">
      <selection activeCell="G16" sqref="G16"/>
    </sheetView>
  </sheetViews>
  <sheetFormatPr defaultColWidth="9.140625" defaultRowHeight="12.75" x14ac:dyDescent="0.2"/>
  <cols>
    <col min="1" max="1" width="9.140625" style="142"/>
    <col min="2" max="3" width="19.28515625" style="142" customWidth="1"/>
    <col min="4" max="4" width="17.85546875" style="142" customWidth="1"/>
    <col min="5" max="6" width="22.5703125" style="142" customWidth="1"/>
    <col min="7" max="7" width="19.42578125" style="142" customWidth="1"/>
    <col min="8" max="8" width="30" style="142" customWidth="1"/>
    <col min="9" max="16384" width="9.140625" style="142"/>
  </cols>
  <sheetData>
    <row r="1" spans="1:21" s="147" customFormat="1" ht="15" x14ac:dyDescent="0.2">
      <c r="H1" s="694" t="s">
        <v>55</v>
      </c>
      <c r="I1" s="695"/>
    </row>
    <row r="2" spans="1:21" s="147" customFormat="1" ht="15" x14ac:dyDescent="0.2">
      <c r="D2" s="696" t="s">
        <v>0</v>
      </c>
      <c r="E2" s="696"/>
      <c r="F2" s="696"/>
      <c r="G2" s="696"/>
      <c r="H2" s="696"/>
      <c r="I2" s="696"/>
    </row>
    <row r="3" spans="1:21" s="147" customFormat="1" ht="20.25" x14ac:dyDescent="0.3">
      <c r="B3" s="697"/>
      <c r="C3" s="1361" t="s">
        <v>704</v>
      </c>
      <c r="D3" s="1361"/>
      <c r="E3" s="1361"/>
      <c r="F3" s="698"/>
      <c r="G3" s="698"/>
      <c r="H3" s="698"/>
      <c r="I3" s="699"/>
    </row>
    <row r="4" spans="1:21" s="147" customFormat="1" ht="10.5" customHeight="1" x14ac:dyDescent="0.2"/>
    <row r="5" spans="1:21" ht="20.25" customHeight="1" x14ac:dyDescent="0.2">
      <c r="A5" s="1482" t="s">
        <v>1019</v>
      </c>
      <c r="B5" s="1482"/>
      <c r="C5" s="1482"/>
      <c r="D5" s="1482"/>
      <c r="E5" s="1482"/>
      <c r="F5" s="1482"/>
      <c r="G5" s="1482"/>
      <c r="H5" s="1482"/>
    </row>
    <row r="7" spans="1:21" ht="0.75" customHeight="1" x14ac:dyDescent="0.2"/>
    <row r="8" spans="1:21" ht="15.75" x14ac:dyDescent="0.2">
      <c r="A8" s="1300" t="s">
        <v>873</v>
      </c>
      <c r="B8" s="1300"/>
      <c r="C8" s="1300"/>
      <c r="H8" s="700" t="s">
        <v>18</v>
      </c>
    </row>
    <row r="9" spans="1:21" x14ac:dyDescent="0.2">
      <c r="D9" s="1419" t="s">
        <v>1037</v>
      </c>
      <c r="E9" s="1419"/>
      <c r="F9" s="1419"/>
      <c r="G9" s="1419"/>
      <c r="H9" s="1419"/>
      <c r="T9" s="701"/>
      <c r="U9" s="702"/>
    </row>
    <row r="10" spans="1:21" ht="42" customHeight="1" x14ac:dyDescent="0.2">
      <c r="A10" s="703" t="s">
        <v>2</v>
      </c>
      <c r="B10" s="1483" t="s">
        <v>886</v>
      </c>
      <c r="C10" s="704" t="s">
        <v>757</v>
      </c>
      <c r="D10" s="704" t="s">
        <v>760</v>
      </c>
      <c r="E10" s="704" t="s">
        <v>99</v>
      </c>
      <c r="F10" s="690" t="s">
        <v>675</v>
      </c>
      <c r="G10" s="690" t="s">
        <v>135</v>
      </c>
      <c r="H10" s="704" t="s">
        <v>1013</v>
      </c>
    </row>
    <row r="11" spans="1:21" s="707" customFormat="1" ht="15.75" customHeight="1" x14ac:dyDescent="0.2">
      <c r="A11" s="705">
        <v>1</v>
      </c>
      <c r="B11" s="1483"/>
      <c r="C11" s="705">
        <v>3</v>
      </c>
      <c r="D11" s="706">
        <v>4</v>
      </c>
      <c r="E11" s="705">
        <v>5</v>
      </c>
      <c r="F11" s="691">
        <v>6</v>
      </c>
      <c r="G11" s="692">
        <v>7</v>
      </c>
      <c r="H11" s="705">
        <v>8</v>
      </c>
    </row>
    <row r="12" spans="1:21" s="712" customFormat="1" ht="28.5" customHeight="1" x14ac:dyDescent="0.2">
      <c r="A12" s="708">
        <v>1</v>
      </c>
      <c r="B12" s="709" t="s">
        <v>693</v>
      </c>
      <c r="C12" s="710">
        <v>3.89</v>
      </c>
      <c r="D12" s="711">
        <v>0</v>
      </c>
      <c r="E12" s="561">
        <v>2.15</v>
      </c>
      <c r="F12" s="346" t="s">
        <v>1048</v>
      </c>
      <c r="G12" s="693">
        <v>1.77</v>
      </c>
      <c r="H12" s="710">
        <f>D12+E12-G12</f>
        <v>0.37999999999999989</v>
      </c>
    </row>
    <row r="13" spans="1:21" s="713" customFormat="1" ht="28.5" customHeight="1" x14ac:dyDescent="0.2">
      <c r="A13" s="708">
        <v>2</v>
      </c>
      <c r="B13" s="709" t="s">
        <v>876</v>
      </c>
      <c r="C13" s="711">
        <v>1.99</v>
      </c>
      <c r="D13" s="711">
        <v>0</v>
      </c>
      <c r="E13" s="561">
        <v>1.38</v>
      </c>
      <c r="F13" s="346" t="s">
        <v>1048</v>
      </c>
      <c r="G13" s="689">
        <v>1.55</v>
      </c>
      <c r="H13" s="710">
        <f t="shared" ref="H13:H14" si="0">D13+E13-G13</f>
        <v>-0.17000000000000015</v>
      </c>
    </row>
    <row r="14" spans="1:21" s="812" customFormat="1" ht="28.5" customHeight="1" x14ac:dyDescent="0.2">
      <c r="A14" s="1426" t="s">
        <v>880</v>
      </c>
      <c r="B14" s="1428"/>
      <c r="C14" s="1048">
        <f>SUM(C12:C13)</f>
        <v>5.88</v>
      </c>
      <c r="D14" s="1048">
        <f>SUM(D12:D13)</f>
        <v>0</v>
      </c>
      <c r="E14" s="1051">
        <f>SUM(E12:E13)</f>
        <v>3.53</v>
      </c>
      <c r="F14" s="838"/>
      <c r="G14" s="838">
        <f>SUM(G12:G13)</f>
        <v>3.3200000000000003</v>
      </c>
      <c r="H14" s="1048">
        <f t="shared" si="0"/>
        <v>0.20999999999999952</v>
      </c>
    </row>
    <row r="15" spans="1:21" ht="15" x14ac:dyDescent="0.25">
      <c r="C15" s="1038"/>
      <c r="D15" s="1194">
        <f>D14/C14</f>
        <v>0</v>
      </c>
      <c r="E15" s="1194">
        <f>E14/C14</f>
        <v>0.60034013605442171</v>
      </c>
      <c r="G15" s="1194">
        <f>G14/C14</f>
        <v>0.56462585034013613</v>
      </c>
      <c r="H15" s="1194">
        <f>H14/C14</f>
        <v>3.5714285714285636E-2</v>
      </c>
    </row>
    <row r="16" spans="1:21" x14ac:dyDescent="0.2">
      <c r="F16" s="863"/>
      <c r="G16" s="864"/>
      <c r="H16" s="702"/>
    </row>
    <row r="17" spans="1:11" x14ac:dyDescent="0.2">
      <c r="D17" s="1046"/>
      <c r="E17" s="1046"/>
      <c r="F17" s="804"/>
      <c r="G17" s="864"/>
      <c r="H17" s="702"/>
    </row>
    <row r="18" spans="1:11" x14ac:dyDescent="0.2">
      <c r="A18" s="1353"/>
      <c r="B18" s="1353"/>
      <c r="D18" s="1046"/>
      <c r="E18" s="1046"/>
      <c r="F18" s="865"/>
      <c r="G18" s="864"/>
      <c r="H18" s="714"/>
      <c r="I18" s="714"/>
    </row>
    <row r="19" spans="1:11" ht="12.75" customHeight="1" x14ac:dyDescent="0.2">
      <c r="E19" s="714"/>
      <c r="F19" s="1287" t="s">
        <v>1055</v>
      </c>
      <c r="G19" s="1287"/>
      <c r="H19" s="1287"/>
    </row>
    <row r="20" spans="1:11" x14ac:dyDescent="0.2">
      <c r="F20" s="1287" t="s">
        <v>1056</v>
      </c>
      <c r="G20" s="1287"/>
      <c r="H20" s="1287"/>
      <c r="I20" s="715"/>
      <c r="J20" s="715"/>
      <c r="K20" s="715"/>
    </row>
  </sheetData>
  <mergeCells count="9">
    <mergeCell ref="F20:H20"/>
    <mergeCell ref="C3:E3"/>
    <mergeCell ref="D9:H9"/>
    <mergeCell ref="A5:H5"/>
    <mergeCell ref="A8:C8"/>
    <mergeCell ref="F19:H19"/>
    <mergeCell ref="A18:B18"/>
    <mergeCell ref="B10:B11"/>
    <mergeCell ref="A14:B14"/>
  </mergeCells>
  <phoneticPr fontId="0" type="noConversion"/>
  <printOptions horizontalCentered="1"/>
  <pageMargins left="0.70866141732283472" right="0.19" top="0.23622047244094491" bottom="0" header="0.31496062992125984" footer="0.31496062992125984"/>
  <pageSetup paperSize="9" scale="87" orientation="landscape" r:id="rId1"/>
  <colBreaks count="1" manualBreakCount="1">
    <brk id="8" max="3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1"/>
  <sheetViews>
    <sheetView view="pageBreakPreview" topLeftCell="A8" zoomScale="81" zoomScaleSheetLayoutView="81" workbookViewId="0">
      <selection activeCell="C29" sqref="C29"/>
    </sheetView>
  </sheetViews>
  <sheetFormatPr defaultColWidth="9.140625" defaultRowHeight="12.75" x14ac:dyDescent="0.2"/>
  <cols>
    <col min="1" max="1" width="4.42578125" style="12" customWidth="1"/>
    <col min="2" max="2" width="37.28515625" style="12" customWidth="1"/>
    <col min="3" max="3" width="12.28515625" style="12" customWidth="1"/>
    <col min="4" max="5" width="15.140625" style="12" customWidth="1"/>
    <col min="6" max="6" width="15.85546875" style="12" customWidth="1"/>
    <col min="7" max="7" width="12.5703125" style="12" customWidth="1"/>
    <col min="8" max="8" width="23.7109375" style="12" customWidth="1"/>
    <col min="9" max="9" width="6.140625" style="437" customWidth="1"/>
    <col min="10" max="10" width="17" style="12" customWidth="1"/>
    <col min="11" max="13" width="9.140625" style="12"/>
    <col min="14" max="14" width="19.5703125" style="12" customWidth="1"/>
    <col min="15" max="15" width="9.140625" style="12"/>
    <col min="16" max="16" width="16.42578125" style="12" customWidth="1"/>
    <col min="17" max="16384" width="9.140625" style="12"/>
  </cols>
  <sheetData>
    <row r="1" spans="1:22" customFormat="1" ht="15" x14ac:dyDescent="0.2">
      <c r="D1" s="26"/>
      <c r="E1" s="26"/>
      <c r="F1" s="26"/>
      <c r="G1" s="12"/>
      <c r="H1" s="29" t="s">
        <v>56</v>
      </c>
      <c r="I1" s="438"/>
      <c r="J1" s="26"/>
      <c r="K1" s="12"/>
      <c r="M1" s="12"/>
      <c r="N1" s="31"/>
      <c r="O1" s="31"/>
    </row>
    <row r="2" spans="1:22" customFormat="1" ht="15" x14ac:dyDescent="0.2">
      <c r="A2" s="1377" t="s">
        <v>0</v>
      </c>
      <c r="B2" s="1377"/>
      <c r="C2" s="1377"/>
      <c r="D2" s="1377"/>
      <c r="E2" s="1377"/>
      <c r="F2" s="1377"/>
      <c r="G2" s="1377"/>
      <c r="H2" s="1377"/>
      <c r="I2" s="435"/>
      <c r="J2" s="33"/>
      <c r="K2" s="33"/>
      <c r="L2" s="33"/>
      <c r="M2" s="33"/>
      <c r="N2" s="33"/>
      <c r="O2" s="33"/>
    </row>
    <row r="3" spans="1:22" customFormat="1" ht="20.25" x14ac:dyDescent="0.3">
      <c r="A3" s="1378" t="s">
        <v>704</v>
      </c>
      <c r="B3" s="1378"/>
      <c r="C3" s="1378"/>
      <c r="D3" s="1378"/>
      <c r="E3" s="1378"/>
      <c r="F3" s="1378"/>
      <c r="G3" s="1378"/>
      <c r="H3" s="1378"/>
      <c r="I3" s="434"/>
      <c r="J3" s="32"/>
      <c r="K3" s="32"/>
      <c r="L3" s="32"/>
      <c r="M3" s="32"/>
      <c r="N3" s="32"/>
      <c r="O3" s="32"/>
    </row>
    <row r="4" spans="1:22" customFormat="1" ht="10.5" customHeight="1" x14ac:dyDescent="0.2"/>
    <row r="5" spans="1:22" ht="19.5" customHeight="1" x14ac:dyDescent="0.25">
      <c r="A5" s="1379" t="s">
        <v>761</v>
      </c>
      <c r="B5" s="1377"/>
      <c r="C5" s="1377"/>
      <c r="D5" s="1377"/>
      <c r="E5" s="1377"/>
      <c r="F5" s="1377"/>
      <c r="G5" s="1377"/>
      <c r="H5" s="1377"/>
      <c r="I5" s="435"/>
    </row>
    <row r="6" spans="1:22" x14ac:dyDescent="0.2">
      <c r="K6" s="16"/>
      <c r="L6" s="16"/>
      <c r="M6" s="16"/>
      <c r="N6" s="16"/>
      <c r="O6" s="16"/>
      <c r="P6" s="16"/>
      <c r="Q6" s="16"/>
      <c r="R6" s="16"/>
      <c r="S6" s="16"/>
      <c r="T6" s="16"/>
      <c r="U6" s="16"/>
      <c r="V6" s="16"/>
    </row>
    <row r="7" spans="1:22" s="10" customFormat="1" ht="15.75" hidden="1" customHeight="1" x14ac:dyDescent="0.25">
      <c r="A7" s="12"/>
      <c r="B7" s="12"/>
      <c r="C7" s="12"/>
      <c r="D7" s="12"/>
      <c r="E7" s="12"/>
      <c r="F7" s="12"/>
      <c r="G7" s="12"/>
      <c r="H7" s="12"/>
      <c r="I7" s="437"/>
      <c r="J7" s="12"/>
      <c r="K7" s="16"/>
      <c r="L7" s="76"/>
      <c r="M7" s="76"/>
      <c r="N7" s="76"/>
      <c r="O7" s="76"/>
      <c r="P7" s="76"/>
      <c r="Q7" s="76"/>
      <c r="R7" s="76"/>
      <c r="S7" s="76"/>
      <c r="T7" s="76"/>
      <c r="U7" s="76"/>
      <c r="V7" s="76"/>
    </row>
    <row r="8" spans="1:22" s="10" customFormat="1" ht="15.75" x14ac:dyDescent="0.25">
      <c r="A8" s="1380" t="s">
        <v>873</v>
      </c>
      <c r="B8" s="1380"/>
      <c r="C8" s="1380"/>
      <c r="D8" s="12"/>
      <c r="E8" s="12"/>
      <c r="F8" s="12"/>
      <c r="G8" s="12"/>
      <c r="H8" s="24" t="s">
        <v>22</v>
      </c>
      <c r="I8" s="439"/>
      <c r="J8" s="12"/>
      <c r="K8" s="76"/>
      <c r="L8" s="76"/>
      <c r="M8" s="76"/>
      <c r="N8" s="76"/>
      <c r="O8" s="76"/>
      <c r="P8" s="76"/>
      <c r="Q8" s="76"/>
      <c r="R8" s="76"/>
      <c r="S8" s="76"/>
      <c r="T8" s="76"/>
      <c r="U8" s="76"/>
      <c r="V8" s="76"/>
    </row>
    <row r="9" spans="1:22" s="10" customFormat="1" ht="15.75" x14ac:dyDescent="0.25">
      <c r="A9" s="11"/>
      <c r="B9" s="12"/>
      <c r="C9" s="12"/>
      <c r="D9" s="67"/>
      <c r="E9" s="67"/>
      <c r="G9" s="67" t="s">
        <v>1038</v>
      </c>
      <c r="H9" s="67"/>
      <c r="I9" s="73"/>
      <c r="K9" s="73"/>
      <c r="L9" s="73"/>
      <c r="M9" s="73"/>
      <c r="N9" s="76"/>
      <c r="O9" s="76"/>
      <c r="P9" s="76"/>
      <c r="Q9" s="76"/>
      <c r="R9" s="76"/>
      <c r="S9" s="76"/>
      <c r="T9" s="76"/>
      <c r="U9" s="76"/>
      <c r="V9" s="76"/>
    </row>
    <row r="10" spans="1:22" s="27" customFormat="1" ht="55.5" customHeight="1" x14ac:dyDescent="0.2">
      <c r="A10" s="28"/>
      <c r="B10" s="3" t="s">
        <v>23</v>
      </c>
      <c r="C10" s="219" t="s">
        <v>762</v>
      </c>
      <c r="D10" s="219" t="s">
        <v>745</v>
      </c>
      <c r="E10" s="3" t="s">
        <v>191</v>
      </c>
      <c r="F10" s="3" t="s">
        <v>192</v>
      </c>
      <c r="G10" s="3" t="s">
        <v>62</v>
      </c>
      <c r="H10" s="219" t="s">
        <v>763</v>
      </c>
      <c r="I10" s="444"/>
    </row>
    <row r="11" spans="1:22" s="27" customFormat="1" ht="14.25" customHeight="1" x14ac:dyDescent="0.2">
      <c r="A11" s="3">
        <v>1</v>
      </c>
      <c r="B11" s="3">
        <v>2</v>
      </c>
      <c r="C11" s="3">
        <v>3</v>
      </c>
      <c r="D11" s="3">
        <v>4</v>
      </c>
      <c r="E11" s="3">
        <v>5</v>
      </c>
      <c r="F11" s="3">
        <v>6</v>
      </c>
      <c r="G11" s="3">
        <v>7</v>
      </c>
      <c r="H11" s="3">
        <v>8</v>
      </c>
      <c r="I11" s="444"/>
      <c r="J11" s="436"/>
      <c r="K11" s="448"/>
    </row>
    <row r="12" spans="1:22" s="249" customFormat="1" ht="18" x14ac:dyDescent="0.2">
      <c r="A12" s="283" t="s">
        <v>24</v>
      </c>
      <c r="B12" s="283" t="s">
        <v>25</v>
      </c>
      <c r="C12" s="1489">
        <v>3.25</v>
      </c>
      <c r="D12" s="1489">
        <v>0</v>
      </c>
      <c r="E12" s="1493">
        <v>2</v>
      </c>
      <c r="F12" s="1489">
        <v>0</v>
      </c>
      <c r="G12" s="1489">
        <v>6.13</v>
      </c>
      <c r="H12" s="1490">
        <f>D12+E12-G12</f>
        <v>-4.13</v>
      </c>
      <c r="I12" s="445"/>
    </row>
    <row r="13" spans="1:22" s="249" customFormat="1" ht="18" x14ac:dyDescent="0.2">
      <c r="A13" s="273"/>
      <c r="B13" s="273" t="s">
        <v>26</v>
      </c>
      <c r="C13" s="1489"/>
      <c r="D13" s="1489"/>
      <c r="E13" s="1493"/>
      <c r="F13" s="1489"/>
      <c r="G13" s="1489"/>
      <c r="H13" s="1491"/>
      <c r="I13" s="445"/>
      <c r="J13" s="296"/>
      <c r="K13" s="296"/>
      <c r="L13" s="296"/>
      <c r="M13" s="296"/>
      <c r="N13" s="296"/>
      <c r="O13" s="296"/>
      <c r="P13" s="296"/>
      <c r="Q13" s="296"/>
    </row>
    <row r="14" spans="1:22" s="249" customFormat="1" ht="18" x14ac:dyDescent="0.2">
      <c r="A14" s="273"/>
      <c r="B14" s="273" t="s">
        <v>157</v>
      </c>
      <c r="C14" s="1489"/>
      <c r="D14" s="1489"/>
      <c r="E14" s="1493"/>
      <c r="F14" s="1489"/>
      <c r="G14" s="1489"/>
      <c r="H14" s="1491"/>
      <c r="I14" s="445"/>
      <c r="J14" s="296"/>
      <c r="K14" s="296"/>
      <c r="L14" s="296"/>
      <c r="M14" s="296"/>
      <c r="N14" s="296"/>
      <c r="O14" s="296"/>
      <c r="P14" s="296"/>
      <c r="Q14" s="296"/>
    </row>
    <row r="15" spans="1:22" s="296" customFormat="1" ht="25.5" x14ac:dyDescent="0.2">
      <c r="A15" s="295"/>
      <c r="B15" s="295" t="s">
        <v>158</v>
      </c>
      <c r="C15" s="1489"/>
      <c r="D15" s="1489"/>
      <c r="E15" s="1493"/>
      <c r="F15" s="1489"/>
      <c r="G15" s="1489"/>
      <c r="H15" s="1492"/>
      <c r="I15" s="445"/>
      <c r="J15" s="249"/>
      <c r="K15" s="249"/>
      <c r="L15" s="249"/>
      <c r="M15" s="249"/>
      <c r="N15" s="249"/>
      <c r="O15" s="249"/>
      <c r="P15" s="249"/>
      <c r="Q15" s="249"/>
    </row>
    <row r="16" spans="1:22" s="296" customFormat="1" ht="18" x14ac:dyDescent="0.2">
      <c r="A16" s="295"/>
      <c r="B16" s="297" t="s">
        <v>27</v>
      </c>
      <c r="C16" s="1030">
        <v>3.25</v>
      </c>
      <c r="D16" s="1030">
        <f t="shared" ref="D16:H16" si="0">D12</f>
        <v>0</v>
      </c>
      <c r="E16" s="1052">
        <v>2</v>
      </c>
      <c r="F16" s="1030">
        <f t="shared" si="0"/>
        <v>0</v>
      </c>
      <c r="G16" s="1030">
        <f t="shared" ref="G16" si="1">G12</f>
        <v>6.13</v>
      </c>
      <c r="H16" s="1141">
        <f t="shared" si="0"/>
        <v>-4.13</v>
      </c>
      <c r="I16" s="446"/>
      <c r="J16" s="249"/>
      <c r="K16" s="249"/>
      <c r="L16" s="249"/>
      <c r="M16" s="249"/>
      <c r="N16" s="249"/>
      <c r="O16" s="249"/>
      <c r="P16" s="249"/>
      <c r="Q16" s="249"/>
    </row>
    <row r="17" spans="1:17" s="296" customFormat="1" ht="38.25" x14ac:dyDescent="0.2">
      <c r="A17" s="297" t="s">
        <v>28</v>
      </c>
      <c r="B17" s="297" t="s">
        <v>190</v>
      </c>
      <c r="C17" s="1484">
        <v>4.37</v>
      </c>
      <c r="D17" s="1484">
        <v>0</v>
      </c>
      <c r="E17" s="1488">
        <v>2.57</v>
      </c>
      <c r="F17" s="1484">
        <v>0</v>
      </c>
      <c r="G17" s="1484">
        <v>5.61</v>
      </c>
      <c r="H17" s="1485">
        <f>D17+E17-G17</f>
        <v>-3.0400000000000005</v>
      </c>
      <c r="I17" s="447"/>
      <c r="J17" s="249"/>
      <c r="K17" s="249"/>
      <c r="L17" s="249"/>
      <c r="M17" s="249"/>
      <c r="N17" s="249"/>
      <c r="O17" s="249"/>
      <c r="P17" s="249"/>
      <c r="Q17" s="249"/>
    </row>
    <row r="18" spans="1:17" s="249" customFormat="1" ht="25.5" x14ac:dyDescent="0.2">
      <c r="A18" s="273"/>
      <c r="B18" s="295" t="s">
        <v>160</v>
      </c>
      <c r="C18" s="1484"/>
      <c r="D18" s="1484"/>
      <c r="E18" s="1488"/>
      <c r="F18" s="1484"/>
      <c r="G18" s="1484"/>
      <c r="H18" s="1486"/>
      <c r="I18" s="447"/>
      <c r="J18" s="296"/>
      <c r="K18" s="296"/>
      <c r="L18" s="296"/>
      <c r="M18" s="296"/>
      <c r="N18" s="296"/>
      <c r="O18" s="296"/>
      <c r="P18" s="296"/>
      <c r="Q18" s="296"/>
    </row>
    <row r="19" spans="1:17" s="249" customFormat="1" ht="18" x14ac:dyDescent="0.2">
      <c r="A19" s="273"/>
      <c r="B19" s="295" t="s">
        <v>29</v>
      </c>
      <c r="C19" s="1484"/>
      <c r="D19" s="1484"/>
      <c r="E19" s="1488"/>
      <c r="F19" s="1484"/>
      <c r="G19" s="1484"/>
      <c r="H19" s="1486"/>
      <c r="I19" s="447"/>
      <c r="J19" s="296"/>
      <c r="K19" s="296"/>
      <c r="L19" s="296"/>
      <c r="M19" s="296"/>
      <c r="N19" s="296"/>
      <c r="O19" s="296"/>
      <c r="P19" s="296"/>
      <c r="Q19" s="296"/>
    </row>
    <row r="20" spans="1:17" s="249" customFormat="1" ht="18" x14ac:dyDescent="0.2">
      <c r="A20" s="273"/>
      <c r="B20" s="295" t="s">
        <v>161</v>
      </c>
      <c r="C20" s="1484"/>
      <c r="D20" s="1484"/>
      <c r="E20" s="1488"/>
      <c r="F20" s="1484"/>
      <c r="G20" s="1484"/>
      <c r="H20" s="1486"/>
      <c r="I20" s="447"/>
      <c r="J20" s="296"/>
      <c r="K20" s="296"/>
      <c r="L20" s="296"/>
      <c r="M20" s="296"/>
      <c r="N20" s="296"/>
      <c r="O20" s="296"/>
      <c r="P20" s="296"/>
      <c r="Q20" s="296"/>
    </row>
    <row r="21" spans="1:17" s="296" customFormat="1" ht="25.5" x14ac:dyDescent="0.2">
      <c r="A21" s="295"/>
      <c r="B21" s="295" t="s">
        <v>30</v>
      </c>
      <c r="C21" s="1484"/>
      <c r="D21" s="1484"/>
      <c r="E21" s="1488"/>
      <c r="F21" s="1484"/>
      <c r="G21" s="1484"/>
      <c r="H21" s="1486"/>
      <c r="I21" s="447"/>
    </row>
    <row r="22" spans="1:17" s="296" customFormat="1" ht="18" x14ac:dyDescent="0.2">
      <c r="A22" s="295"/>
      <c r="B22" s="295" t="s">
        <v>159</v>
      </c>
      <c r="C22" s="1484"/>
      <c r="D22" s="1484"/>
      <c r="E22" s="1488"/>
      <c r="F22" s="1484"/>
      <c r="G22" s="1484"/>
      <c r="H22" s="1486"/>
      <c r="I22" s="447"/>
      <c r="J22" s="296" t="s">
        <v>9</v>
      </c>
    </row>
    <row r="23" spans="1:17" s="296" customFormat="1" ht="25.5" x14ac:dyDescent="0.2">
      <c r="A23" s="295"/>
      <c r="B23" s="295" t="s">
        <v>162</v>
      </c>
      <c r="C23" s="1484"/>
      <c r="D23" s="1484"/>
      <c r="E23" s="1488"/>
      <c r="F23" s="1484"/>
      <c r="G23" s="1484"/>
      <c r="H23" s="1486"/>
      <c r="I23" s="447"/>
      <c r="J23" s="249"/>
      <c r="K23" s="249"/>
      <c r="L23" s="249"/>
      <c r="M23" s="249"/>
      <c r="N23" s="249"/>
      <c r="O23" s="249"/>
      <c r="P23" s="249"/>
      <c r="Q23" s="249"/>
    </row>
    <row r="24" spans="1:17" s="296" customFormat="1" ht="18" x14ac:dyDescent="0.2">
      <c r="A24" s="297"/>
      <c r="B24" s="295" t="s">
        <v>163</v>
      </c>
      <c r="C24" s="1484"/>
      <c r="D24" s="1484"/>
      <c r="E24" s="1488"/>
      <c r="F24" s="1484"/>
      <c r="G24" s="1484"/>
      <c r="H24" s="1487"/>
      <c r="I24" s="447"/>
      <c r="J24" s="27"/>
      <c r="K24" s="27"/>
      <c r="L24" s="27"/>
      <c r="M24" s="27"/>
      <c r="N24" s="27"/>
      <c r="O24" s="27"/>
      <c r="P24" s="27"/>
      <c r="Q24" s="27"/>
    </row>
    <row r="25" spans="1:17" s="296" customFormat="1" ht="18" x14ac:dyDescent="0.2">
      <c r="A25" s="297"/>
      <c r="B25" s="297" t="s">
        <v>27</v>
      </c>
      <c r="C25" s="575">
        <f t="shared" ref="C25:H25" si="2">C17</f>
        <v>4.37</v>
      </c>
      <c r="D25" s="575">
        <f t="shared" si="2"/>
        <v>0</v>
      </c>
      <c r="E25" s="1052">
        <f t="shared" si="2"/>
        <v>2.57</v>
      </c>
      <c r="F25" s="575">
        <f t="shared" si="2"/>
        <v>0</v>
      </c>
      <c r="G25" s="575">
        <f t="shared" ref="G25" si="3">G17</f>
        <v>5.61</v>
      </c>
      <c r="H25" s="1141">
        <f t="shared" si="2"/>
        <v>-3.0400000000000005</v>
      </c>
      <c r="I25" s="447"/>
      <c r="J25" s="27"/>
      <c r="K25" s="27"/>
      <c r="L25" s="27"/>
      <c r="M25" s="27"/>
      <c r="N25" s="27"/>
      <c r="O25" s="27"/>
      <c r="P25" s="27"/>
      <c r="Q25" s="27"/>
    </row>
    <row r="26" spans="1:17" s="249" customFormat="1" ht="18" x14ac:dyDescent="0.2">
      <c r="A26" s="273"/>
      <c r="B26" s="283" t="s">
        <v>31</v>
      </c>
      <c r="C26" s="1104">
        <f>C12+C17</f>
        <v>7.62</v>
      </c>
      <c r="D26" s="575">
        <f t="shared" ref="D26:H26" si="4">D25+D16</f>
        <v>0</v>
      </c>
      <c r="E26" s="1142">
        <f t="shared" si="4"/>
        <v>4.57</v>
      </c>
      <c r="F26" s="575">
        <f t="shared" si="4"/>
        <v>0</v>
      </c>
      <c r="G26" s="1104">
        <f t="shared" ref="G26" si="5">G25+G16</f>
        <v>11.74</v>
      </c>
      <c r="H26" s="1104">
        <f t="shared" si="4"/>
        <v>-7.17</v>
      </c>
      <c r="I26" s="447"/>
      <c r="J26" s="12"/>
      <c r="K26" s="12"/>
      <c r="L26" s="12"/>
      <c r="M26" s="12"/>
      <c r="N26" s="12"/>
      <c r="O26" s="12"/>
      <c r="P26" s="12"/>
      <c r="Q26" s="12"/>
    </row>
    <row r="27" spans="1:17" s="27" customFormat="1" ht="15.75" customHeight="1" x14ac:dyDescent="0.2">
      <c r="D27" s="1193">
        <f>D26/C26</f>
        <v>0</v>
      </c>
      <c r="E27" s="1193">
        <f>E26/C26</f>
        <v>0.59973753280839903</v>
      </c>
      <c r="F27" s="1193">
        <f>F26/C26</f>
        <v>0</v>
      </c>
      <c r="G27" s="1193">
        <f>G26/C26</f>
        <v>1.5406824146981628</v>
      </c>
      <c r="H27" s="1193">
        <f>H26/C26</f>
        <v>-0.94094488188976377</v>
      </c>
      <c r="J27" s="342"/>
      <c r="K27" s="342"/>
      <c r="L27" s="12"/>
      <c r="M27" s="12"/>
      <c r="N27" s="12"/>
      <c r="O27" s="12"/>
      <c r="P27" s="12"/>
      <c r="Q27" s="12"/>
    </row>
    <row r="28" spans="1:17" s="27" customFormat="1" ht="15.75" customHeight="1" x14ac:dyDescent="0.2">
      <c r="C28" s="1053"/>
      <c r="J28" s="26"/>
      <c r="K28" s="26"/>
      <c r="L28" s="12"/>
      <c r="M28" s="12"/>
      <c r="N28" s="12"/>
      <c r="O28" s="12"/>
      <c r="P28" s="12"/>
      <c r="Q28" s="12"/>
    </row>
    <row r="29" spans="1:17" ht="13.15" customHeight="1" x14ac:dyDescent="0.2">
      <c r="A29" s="1389"/>
      <c r="B29" s="1389"/>
      <c r="C29" s="11"/>
      <c r="D29" s="1046"/>
      <c r="E29" s="1054"/>
      <c r="F29" s="11"/>
      <c r="G29" s="340"/>
      <c r="H29" s="340"/>
      <c r="I29" s="436"/>
    </row>
    <row r="30" spans="1:17" ht="13.9" customHeight="1" x14ac:dyDescent="0.2">
      <c r="B30" s="340"/>
      <c r="C30" s="340"/>
      <c r="D30" s="1046"/>
      <c r="E30" s="1046"/>
      <c r="F30" s="1287" t="s">
        <v>1055</v>
      </c>
      <c r="G30" s="1287"/>
      <c r="H30" s="1287"/>
      <c r="I30" s="433"/>
    </row>
    <row r="31" spans="1:17" ht="15.75" customHeight="1" x14ac:dyDescent="0.2">
      <c r="B31" s="11"/>
      <c r="C31" s="11"/>
      <c r="D31" s="11"/>
      <c r="E31" s="11"/>
      <c r="F31" s="1287" t="s">
        <v>1056</v>
      </c>
      <c r="G31" s="1287"/>
      <c r="H31" s="1287"/>
      <c r="I31" s="433"/>
    </row>
  </sheetData>
  <mergeCells count="19">
    <mergeCell ref="A29:B29"/>
    <mergeCell ref="A2:H2"/>
    <mergeCell ref="A3:H3"/>
    <mergeCell ref="C12:C15"/>
    <mergeCell ref="D12:D15"/>
    <mergeCell ref="F12:F15"/>
    <mergeCell ref="H12:H15"/>
    <mergeCell ref="A5:H5"/>
    <mergeCell ref="E12:E15"/>
    <mergeCell ref="G12:G15"/>
    <mergeCell ref="A8:C8"/>
    <mergeCell ref="F30:H30"/>
    <mergeCell ref="F31:H31"/>
    <mergeCell ref="C17:C24"/>
    <mergeCell ref="H17:H24"/>
    <mergeCell ref="D17:D24"/>
    <mergeCell ref="E17:E24"/>
    <mergeCell ref="F17:F24"/>
    <mergeCell ref="G17:G24"/>
  </mergeCells>
  <phoneticPr fontId="0" type="noConversion"/>
  <printOptions horizontalCentered="1"/>
  <pageMargins left="0.70866141732283472" right="0.70866141732283472" top="0.23622047244094491" bottom="0" header="0.31496062992125984" footer="0.19"/>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90" zoomScaleSheetLayoutView="90" workbookViewId="0">
      <selection activeCell="I20" sqref="I20"/>
    </sheetView>
  </sheetViews>
  <sheetFormatPr defaultRowHeight="12.75" x14ac:dyDescent="0.2"/>
  <sheetData>
    <row r="2" spans="2:8" x14ac:dyDescent="0.2">
      <c r="B2" s="11"/>
    </row>
    <row r="4" spans="2:8" ht="12.75" customHeight="1" x14ac:dyDescent="0.2">
      <c r="B4" s="1231"/>
      <c r="C4" s="1231"/>
      <c r="D4" s="1231"/>
      <c r="E4" s="1231"/>
      <c r="F4" s="1231"/>
      <c r="G4" s="1231"/>
      <c r="H4" s="1231"/>
    </row>
    <row r="5" spans="2:8" ht="12.75" customHeight="1" x14ac:dyDescent="0.2">
      <c r="B5" s="1231"/>
      <c r="C5" s="1231"/>
      <c r="D5" s="1231"/>
      <c r="E5" s="1231"/>
      <c r="F5" s="1231"/>
      <c r="G5" s="1231"/>
      <c r="H5" s="1231"/>
    </row>
    <row r="6" spans="2:8" ht="12.75" customHeight="1" x14ac:dyDescent="0.2">
      <c r="B6" s="1231"/>
      <c r="C6" s="1231"/>
      <c r="D6" s="1231"/>
      <c r="E6" s="1231"/>
      <c r="F6" s="1231"/>
      <c r="G6" s="1231"/>
      <c r="H6" s="1231"/>
    </row>
    <row r="7" spans="2:8" ht="12.75" customHeight="1" x14ac:dyDescent="0.2">
      <c r="B7" s="1231"/>
      <c r="C7" s="1231"/>
      <c r="D7" s="1231"/>
      <c r="E7" s="1231"/>
      <c r="F7" s="1231"/>
      <c r="G7" s="1231"/>
      <c r="H7" s="1231"/>
    </row>
    <row r="8" spans="2:8" ht="12.75" customHeight="1" x14ac:dyDescent="0.2">
      <c r="B8" s="1231"/>
      <c r="C8" s="1231"/>
      <c r="D8" s="1231"/>
      <c r="E8" s="1231"/>
      <c r="F8" s="1231"/>
      <c r="G8" s="1231"/>
      <c r="H8" s="1231"/>
    </row>
    <row r="9" spans="2:8" ht="12.75" customHeight="1" x14ac:dyDescent="0.2">
      <c r="B9" s="1231"/>
      <c r="C9" s="1231"/>
      <c r="D9" s="1231"/>
      <c r="E9" s="1231"/>
      <c r="F9" s="1231"/>
      <c r="G9" s="1231"/>
      <c r="H9" s="1231"/>
    </row>
    <row r="10" spans="2:8" ht="12.75" customHeight="1" x14ac:dyDescent="0.2">
      <c r="B10" s="1231"/>
      <c r="C10" s="1231"/>
      <c r="D10" s="1231"/>
      <c r="E10" s="1231"/>
      <c r="F10" s="1231"/>
      <c r="G10" s="1231"/>
      <c r="H10" s="1231"/>
    </row>
    <row r="11" spans="2:8" ht="12.75" customHeight="1" x14ac:dyDescent="0.2">
      <c r="B11" s="1231"/>
      <c r="C11" s="1231"/>
      <c r="D11" s="1231"/>
      <c r="E11" s="1231"/>
      <c r="F11" s="1231"/>
      <c r="G11" s="1231"/>
      <c r="H11" s="1231"/>
    </row>
    <row r="12" spans="2:8" ht="12.75" customHeight="1" x14ac:dyDescent="0.2">
      <c r="B12" s="1231"/>
      <c r="C12" s="1231"/>
      <c r="D12" s="1231"/>
      <c r="E12" s="1231"/>
      <c r="F12" s="1231"/>
      <c r="G12" s="1231"/>
      <c r="H12" s="1231"/>
    </row>
    <row r="13" spans="2:8" ht="12.75" customHeight="1" x14ac:dyDescent="0.2">
      <c r="B13" s="1231"/>
      <c r="C13" s="1231"/>
      <c r="D13" s="1231"/>
      <c r="E13" s="1231"/>
      <c r="F13" s="1231"/>
      <c r="G13" s="1231"/>
      <c r="H13" s="1231"/>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9"/>
  <sheetViews>
    <sheetView view="pageBreakPreview" zoomScale="90" zoomScaleSheetLayoutView="90" workbookViewId="0">
      <selection activeCell="A18" sqref="A18"/>
    </sheetView>
  </sheetViews>
  <sheetFormatPr defaultColWidth="9.140625" defaultRowHeight="12.75" x14ac:dyDescent="0.2"/>
  <cols>
    <col min="1" max="1" width="9.140625" style="12"/>
    <col min="2" max="2" width="19.28515625" style="12" customWidth="1"/>
    <col min="3" max="3" width="28.42578125" style="12" customWidth="1"/>
    <col min="4" max="4" width="27.7109375" style="12" customWidth="1"/>
    <col min="5" max="5" width="30.28515625" style="12" customWidth="1"/>
    <col min="6" max="16384" width="9.140625" style="12"/>
  </cols>
  <sheetData>
    <row r="1" spans="1:18" customFormat="1" ht="15" x14ac:dyDescent="0.2">
      <c r="E1" s="29" t="s">
        <v>464</v>
      </c>
      <c r="F1" s="31"/>
    </row>
    <row r="2" spans="1:18" customFormat="1" ht="15" x14ac:dyDescent="0.2">
      <c r="D2" s="33" t="s">
        <v>0</v>
      </c>
      <c r="E2" s="33"/>
      <c r="F2" s="33"/>
    </row>
    <row r="3" spans="1:18" customFormat="1" ht="20.25" x14ac:dyDescent="0.3">
      <c r="B3" s="91"/>
      <c r="C3" s="1378" t="s">
        <v>704</v>
      </c>
      <c r="D3" s="1378"/>
      <c r="E3" s="1378"/>
      <c r="F3" s="32"/>
    </row>
    <row r="4" spans="1:18" customFormat="1" ht="10.5" customHeight="1" x14ac:dyDescent="0.2"/>
    <row r="5" spans="1:18" x14ac:dyDescent="0.2">
      <c r="A5" s="1494" t="s">
        <v>644</v>
      </c>
      <c r="B5" s="1494"/>
      <c r="C5" s="1494"/>
      <c r="D5" s="1494"/>
      <c r="E5" s="1494"/>
    </row>
    <row r="7" spans="1:18" ht="0.75" customHeight="1" x14ac:dyDescent="0.2"/>
    <row r="8" spans="1:18" ht="15.75" x14ac:dyDescent="0.2">
      <c r="A8" s="1380" t="s">
        <v>873</v>
      </c>
      <c r="B8" s="1380"/>
      <c r="C8" s="1380"/>
    </row>
    <row r="9" spans="1:18" x14ac:dyDescent="0.2">
      <c r="D9" s="1498" t="s">
        <v>1037</v>
      </c>
      <c r="E9" s="1498"/>
      <c r="Q9" s="14"/>
      <c r="R9" s="16"/>
    </row>
    <row r="10" spans="1:18" ht="26.25" customHeight="1" x14ac:dyDescent="0.2">
      <c r="A10" s="1499" t="s">
        <v>2</v>
      </c>
      <c r="B10" s="1382" t="s">
        <v>886</v>
      </c>
      <c r="C10" s="1495" t="s">
        <v>460</v>
      </c>
      <c r="D10" s="1496"/>
      <c r="E10" s="1497"/>
      <c r="Q10" s="16"/>
      <c r="R10" s="16"/>
    </row>
    <row r="11" spans="1:18" ht="56.25" customHeight="1" x14ac:dyDescent="0.2">
      <c r="A11" s="1499"/>
      <c r="B11" s="1382"/>
      <c r="C11" s="21" t="s">
        <v>462</v>
      </c>
      <c r="D11" s="21" t="s">
        <v>463</v>
      </c>
      <c r="E11" s="21" t="s">
        <v>461</v>
      </c>
    </row>
    <row r="12" spans="1:18" s="75" customFormat="1" ht="15.75" customHeight="1" x14ac:dyDescent="0.2">
      <c r="A12" s="576">
        <v>1</v>
      </c>
      <c r="B12" s="577">
        <v>2</v>
      </c>
      <c r="C12" s="576">
        <v>3</v>
      </c>
      <c r="D12" s="577">
        <v>4</v>
      </c>
      <c r="E12" s="577">
        <v>5</v>
      </c>
    </row>
    <row r="13" spans="1:18" s="249" customFormat="1" ht="45" customHeight="1" x14ac:dyDescent="0.2">
      <c r="A13" s="572">
        <v>1</v>
      </c>
      <c r="B13" s="578" t="s">
        <v>693</v>
      </c>
      <c r="C13" s="563">
        <v>0</v>
      </c>
      <c r="D13" s="563">
        <v>24</v>
      </c>
      <c r="E13" s="270">
        <v>523</v>
      </c>
      <c r="G13" s="250"/>
    </row>
    <row r="14" spans="1:18" s="249" customFormat="1" ht="45" customHeight="1" x14ac:dyDescent="0.2">
      <c r="A14" s="572">
        <v>2</v>
      </c>
      <c r="B14" s="579" t="s">
        <v>876</v>
      </c>
      <c r="C14" s="563">
        <v>0</v>
      </c>
      <c r="D14" s="563">
        <v>1</v>
      </c>
      <c r="E14" s="270">
        <v>294</v>
      </c>
      <c r="G14" s="250"/>
    </row>
    <row r="15" spans="1:18" s="249" customFormat="1" ht="45" customHeight="1" x14ac:dyDescent="0.2">
      <c r="A15" s="1500" t="s">
        <v>880</v>
      </c>
      <c r="B15" s="1501"/>
      <c r="C15" s="563">
        <f>SUM(C13:C14)</f>
        <v>0</v>
      </c>
      <c r="D15" s="563">
        <f>SUM(D13:D14)</f>
        <v>25</v>
      </c>
      <c r="E15" s="563">
        <f>SUM(E13:E14)</f>
        <v>817</v>
      </c>
    </row>
    <row r="16" spans="1:18" x14ac:dyDescent="0.2">
      <c r="A16" s="580"/>
      <c r="B16" s="580"/>
      <c r="C16" s="580"/>
      <c r="D16" s="580"/>
      <c r="E16" s="581"/>
    </row>
    <row r="17" spans="1:8" x14ac:dyDescent="0.2">
      <c r="A17" s="1389"/>
      <c r="B17" s="1389"/>
    </row>
    <row r="18" spans="1:8" ht="12.75" customHeight="1" x14ac:dyDescent="0.2">
      <c r="B18" s="540" t="s">
        <v>989</v>
      </c>
      <c r="D18" s="1287" t="s">
        <v>1055</v>
      </c>
      <c r="E18" s="1287"/>
      <c r="F18" s="1287"/>
      <c r="H18" s="985"/>
    </row>
    <row r="19" spans="1:8" ht="25.5" customHeight="1" x14ac:dyDescent="0.2">
      <c r="D19" s="1287" t="s">
        <v>1057</v>
      </c>
      <c r="E19" s="1287"/>
      <c r="F19" s="984"/>
      <c r="G19" s="986"/>
      <c r="H19" s="986"/>
    </row>
  </sheetData>
  <mergeCells count="11">
    <mergeCell ref="D19:E19"/>
    <mergeCell ref="C3:E3"/>
    <mergeCell ref="A5:E5"/>
    <mergeCell ref="C10:E10"/>
    <mergeCell ref="D9:E9"/>
    <mergeCell ref="B10:B11"/>
    <mergeCell ref="A10:A11"/>
    <mergeCell ref="A8:C8"/>
    <mergeCell ref="A17:B17"/>
    <mergeCell ref="A15:B15"/>
    <mergeCell ref="D18:F18"/>
  </mergeCells>
  <printOptions horizontalCentered="1"/>
  <pageMargins left="0.70866141732283472" right="0.70866141732283472" top="0.23622047244094491" bottom="0" header="0.31496062992125984" footer="0.31496062992125984"/>
  <pageSetup paperSize="9" orientation="landscape" r:id="rId1"/>
  <colBreaks count="1" manualBreakCount="1">
    <brk id="5" max="3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0"/>
  <sheetViews>
    <sheetView view="pageBreakPreview" zoomScale="80" zoomScaleSheetLayoutView="80" workbookViewId="0">
      <selection activeCell="G19" sqref="G19:I20"/>
    </sheetView>
  </sheetViews>
  <sheetFormatPr defaultRowHeight="12.75" x14ac:dyDescent="0.2"/>
  <cols>
    <col min="1" max="1" width="8.28515625" customWidth="1"/>
    <col min="2" max="2" width="11.28515625" bestFit="1" customWidth="1"/>
    <col min="3" max="3" width="14.28515625" customWidth="1"/>
    <col min="4" max="4" width="13.5703125" customWidth="1"/>
    <col min="5" max="6" width="12.85546875" customWidth="1"/>
    <col min="7" max="7" width="15.28515625" customWidth="1"/>
    <col min="8" max="8" width="15.42578125" customWidth="1"/>
    <col min="9" max="9" width="13.28515625" customWidth="1"/>
  </cols>
  <sheetData>
    <row r="1" spans="1:11" ht="18" x14ac:dyDescent="0.35">
      <c r="H1" s="1502" t="s">
        <v>620</v>
      </c>
      <c r="I1" s="1502"/>
    </row>
    <row r="2" spans="1:11" ht="18" x14ac:dyDescent="0.35">
      <c r="C2" s="1409" t="s">
        <v>0</v>
      </c>
      <c r="D2" s="1409"/>
      <c r="E2" s="1409"/>
      <c r="F2" s="1409"/>
      <c r="G2" s="1409"/>
      <c r="H2" s="136"/>
      <c r="I2" s="114"/>
      <c r="J2" s="114"/>
    </row>
    <row r="3" spans="1:11" ht="21" x14ac:dyDescent="0.35">
      <c r="B3" s="1410" t="s">
        <v>704</v>
      </c>
      <c r="C3" s="1410"/>
      <c r="D3" s="1410"/>
      <c r="E3" s="1410"/>
      <c r="F3" s="1410"/>
      <c r="G3" s="1410"/>
      <c r="H3" s="115"/>
      <c r="I3" s="115"/>
      <c r="J3" s="115"/>
    </row>
    <row r="4" spans="1:11" ht="21" x14ac:dyDescent="0.35">
      <c r="C4" s="98"/>
      <c r="D4" s="98"/>
      <c r="E4" s="98"/>
      <c r="F4" s="98"/>
      <c r="G4" s="98"/>
      <c r="H4" s="98"/>
      <c r="I4" s="115"/>
      <c r="J4" s="115"/>
    </row>
    <row r="5" spans="1:11" ht="20.25" customHeight="1" x14ac:dyDescent="0.2">
      <c r="C5" s="1503" t="s">
        <v>764</v>
      </c>
      <c r="D5" s="1503"/>
      <c r="E5" s="1503"/>
      <c r="F5" s="1503"/>
      <c r="G5" s="1503"/>
      <c r="H5" s="1503"/>
    </row>
    <row r="6" spans="1:11" ht="20.25" customHeight="1" x14ac:dyDescent="0.2">
      <c r="A6" s="1380" t="s">
        <v>873</v>
      </c>
      <c r="B6" s="1380"/>
      <c r="C6" s="1380"/>
      <c r="D6" s="119"/>
      <c r="E6" s="119"/>
      <c r="F6" s="119"/>
      <c r="G6" s="119"/>
      <c r="H6" s="1505"/>
      <c r="I6" s="1505"/>
    </row>
    <row r="7" spans="1:11" ht="15" customHeight="1" x14ac:dyDescent="0.2">
      <c r="A7" s="1504" t="s">
        <v>63</v>
      </c>
      <c r="B7" s="1382" t="s">
        <v>886</v>
      </c>
      <c r="C7" s="1504" t="s">
        <v>368</v>
      </c>
      <c r="D7" s="1504" t="s">
        <v>349</v>
      </c>
      <c r="E7" s="1504" t="s">
        <v>348</v>
      </c>
      <c r="F7" s="1504"/>
      <c r="G7" s="1504"/>
      <c r="H7" s="1504" t="s">
        <v>692</v>
      </c>
      <c r="I7" s="1506" t="s">
        <v>372</v>
      </c>
    </row>
    <row r="8" spans="1:11" ht="12.75" customHeight="1" x14ac:dyDescent="0.2">
      <c r="A8" s="1504"/>
      <c r="B8" s="1382"/>
      <c r="C8" s="1504"/>
      <c r="D8" s="1504"/>
      <c r="E8" s="1504" t="s">
        <v>369</v>
      </c>
      <c r="F8" s="1506" t="s">
        <v>370</v>
      </c>
      <c r="G8" s="1504" t="s">
        <v>371</v>
      </c>
      <c r="H8" s="1504"/>
      <c r="I8" s="1507"/>
    </row>
    <row r="9" spans="1:11" ht="20.25" customHeight="1" x14ac:dyDescent="0.2">
      <c r="A9" s="1504"/>
      <c r="B9" s="1382" t="s">
        <v>886</v>
      </c>
      <c r="C9" s="1504"/>
      <c r="D9" s="1504"/>
      <c r="E9" s="1504"/>
      <c r="F9" s="1507"/>
      <c r="G9" s="1504"/>
      <c r="H9" s="1504"/>
      <c r="I9" s="1507"/>
    </row>
    <row r="10" spans="1:11" ht="52.5" customHeight="1" x14ac:dyDescent="0.2">
      <c r="A10" s="1504"/>
      <c r="B10" s="1382"/>
      <c r="C10" s="1504"/>
      <c r="D10" s="1504"/>
      <c r="E10" s="1504"/>
      <c r="F10" s="1508"/>
      <c r="G10" s="1504"/>
      <c r="H10" s="1504"/>
      <c r="I10" s="1508"/>
    </row>
    <row r="11" spans="1:11" s="255" customFormat="1" ht="15" x14ac:dyDescent="0.2">
      <c r="A11" s="582">
        <v>1</v>
      </c>
      <c r="B11" s="582">
        <v>2</v>
      </c>
      <c r="C11" s="583">
        <v>3</v>
      </c>
      <c r="D11" s="582">
        <v>4</v>
      </c>
      <c r="E11" s="582">
        <v>6</v>
      </c>
      <c r="F11" s="583">
        <v>7</v>
      </c>
      <c r="G11" s="582">
        <v>8</v>
      </c>
      <c r="H11" s="583">
        <v>9</v>
      </c>
      <c r="I11" s="582">
        <v>10</v>
      </c>
    </row>
    <row r="12" spans="1:11" s="255" customFormat="1" ht="51.75" customHeight="1" x14ac:dyDescent="0.2">
      <c r="A12" s="582">
        <v>1</v>
      </c>
      <c r="B12" s="584" t="s">
        <v>693</v>
      </c>
      <c r="C12" s="585" t="s">
        <v>1031</v>
      </c>
      <c r="D12" s="586" t="s">
        <v>1031</v>
      </c>
      <c r="E12" s="586" t="s">
        <v>1031</v>
      </c>
      <c r="F12" s="585">
        <v>0</v>
      </c>
      <c r="G12" s="586">
        <v>0</v>
      </c>
      <c r="H12" s="585">
        <v>0</v>
      </c>
      <c r="I12" s="582">
        <v>0</v>
      </c>
      <c r="K12" s="443"/>
    </row>
    <row r="13" spans="1:11" s="255" customFormat="1" ht="134.25" customHeight="1" x14ac:dyDescent="0.2">
      <c r="A13" s="582">
        <v>2</v>
      </c>
      <c r="B13" s="541" t="s">
        <v>876</v>
      </c>
      <c r="C13" s="585" t="s">
        <v>1031</v>
      </c>
      <c r="D13" s="586" t="s">
        <v>1031</v>
      </c>
      <c r="E13" s="586" t="s">
        <v>1031</v>
      </c>
      <c r="F13" s="585">
        <v>0</v>
      </c>
      <c r="G13" s="586">
        <v>0</v>
      </c>
      <c r="H13" s="585">
        <v>0</v>
      </c>
      <c r="I13" s="582">
        <v>0</v>
      </c>
      <c r="K13" s="431"/>
    </row>
    <row r="14" spans="1:11" s="255" customFormat="1" ht="15" x14ac:dyDescent="0.2">
      <c r="A14" s="1500" t="s">
        <v>880</v>
      </c>
      <c r="B14" s="1501"/>
      <c r="C14" s="567">
        <v>0</v>
      </c>
      <c r="D14" s="567">
        <f>SUM(D12:D13)</f>
        <v>0</v>
      </c>
      <c r="E14" s="567">
        <f t="shared" ref="E14:I14" si="0">SUM(E12:E13)</f>
        <v>0</v>
      </c>
      <c r="F14" s="567">
        <f t="shared" si="0"/>
        <v>0</v>
      </c>
      <c r="G14" s="567">
        <f t="shared" si="0"/>
        <v>0</v>
      </c>
      <c r="H14" s="567">
        <f t="shared" si="0"/>
        <v>0</v>
      </c>
      <c r="I14" s="567">
        <f t="shared" si="0"/>
        <v>0</v>
      </c>
      <c r="K14" s="443"/>
    </row>
    <row r="15" spans="1:11" s="503" customFormat="1" x14ac:dyDescent="0.2">
      <c r="A15" s="502"/>
      <c r="B15" s="359"/>
      <c r="C15" s="359"/>
      <c r="D15" s="359"/>
      <c r="E15" s="359"/>
      <c r="F15" s="359"/>
      <c r="G15" s="359"/>
      <c r="H15" s="359"/>
      <c r="I15" s="359"/>
      <c r="K15" s="504"/>
    </row>
    <row r="16" spans="1:11" s="503" customFormat="1" x14ac:dyDescent="0.2">
      <c r="A16" s="502"/>
      <c r="B16" s="359"/>
      <c r="C16" s="359"/>
      <c r="D16" s="359"/>
      <c r="E16" s="359"/>
      <c r="F16" s="359"/>
      <c r="G16" s="359"/>
      <c r="H16" s="359"/>
      <c r="I16" s="359"/>
      <c r="K16" s="504"/>
    </row>
    <row r="17" spans="1:11" s="503" customFormat="1" x14ac:dyDescent="0.2">
      <c r="A17" s="502"/>
      <c r="B17" s="359"/>
      <c r="C17" s="359"/>
      <c r="D17" s="359"/>
      <c r="E17" s="359"/>
      <c r="F17" s="359"/>
      <c r="G17" s="359"/>
      <c r="H17" s="359"/>
      <c r="I17" s="359"/>
      <c r="K17" s="504"/>
    </row>
    <row r="19" spans="1:11" ht="15" customHeight="1" x14ac:dyDescent="0.2">
      <c r="A19" s="104"/>
      <c r="B19" s="104"/>
      <c r="C19" s="104"/>
      <c r="D19" s="104"/>
      <c r="G19" s="1287" t="s">
        <v>1055</v>
      </c>
      <c r="H19" s="1287"/>
      <c r="I19" s="1287"/>
    </row>
    <row r="20" spans="1:11" ht="15.75" customHeight="1" x14ac:dyDescent="0.2">
      <c r="A20" s="1389"/>
      <c r="B20" s="1389"/>
      <c r="C20" s="104"/>
      <c r="D20" s="104"/>
      <c r="G20" s="1287" t="s">
        <v>1056</v>
      </c>
      <c r="H20" s="1287"/>
      <c r="I20" s="1287"/>
    </row>
  </sheetData>
  <mergeCells count="21">
    <mergeCell ref="G20:I20"/>
    <mergeCell ref="G19:I19"/>
    <mergeCell ref="A20:B20"/>
    <mergeCell ref="A7:A10"/>
    <mergeCell ref="A14:B14"/>
    <mergeCell ref="H1:I1"/>
    <mergeCell ref="C5:H5"/>
    <mergeCell ref="D7:D10"/>
    <mergeCell ref="H6:I6"/>
    <mergeCell ref="C2:G2"/>
    <mergeCell ref="B3:G3"/>
    <mergeCell ref="I7:I10"/>
    <mergeCell ref="E8:E10"/>
    <mergeCell ref="F8:F10"/>
    <mergeCell ref="G8:G10"/>
    <mergeCell ref="A6:C6"/>
    <mergeCell ref="H7:H10"/>
    <mergeCell ref="B7:B8"/>
    <mergeCell ref="B9:B10"/>
    <mergeCell ref="C7:C10"/>
    <mergeCell ref="E7:G7"/>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80" zoomScaleSheetLayoutView="80" workbookViewId="0">
      <selection activeCell="H15" sqref="H15:J16"/>
    </sheetView>
  </sheetViews>
  <sheetFormatPr defaultRowHeight="12.75" x14ac:dyDescent="0.2"/>
  <cols>
    <col min="2" max="2" width="12" style="450" customWidth="1"/>
    <col min="6" max="6" width="11.5703125" customWidth="1"/>
    <col min="7" max="7" width="10.42578125" customWidth="1"/>
    <col min="8" max="8" width="20.28515625" customWidth="1"/>
    <col min="9" max="9" width="10.42578125" customWidth="1"/>
    <col min="10" max="10" width="22.85546875" customWidth="1"/>
  </cols>
  <sheetData>
    <row r="1" spans="1:10" ht="18" x14ac:dyDescent="0.35">
      <c r="A1" s="1409" t="s">
        <v>0</v>
      </c>
      <c r="B1" s="1409"/>
      <c r="C1" s="1409"/>
      <c r="D1" s="1409"/>
      <c r="E1" s="1409"/>
      <c r="F1" s="1409"/>
      <c r="G1" s="1409"/>
      <c r="H1" s="1409"/>
      <c r="I1" s="114"/>
      <c r="J1" s="153" t="s">
        <v>505</v>
      </c>
    </row>
    <row r="2" spans="1:10" ht="21" x14ac:dyDescent="0.35">
      <c r="A2" s="1410" t="s">
        <v>704</v>
      </c>
      <c r="B2" s="1410"/>
      <c r="C2" s="1410"/>
      <c r="D2" s="1410"/>
      <c r="E2" s="1410"/>
      <c r="F2" s="1410"/>
      <c r="G2" s="1410"/>
      <c r="H2" s="1410"/>
      <c r="I2" s="1410"/>
      <c r="J2" s="1410"/>
    </row>
    <row r="3" spans="1:10" ht="15" x14ac:dyDescent="0.3">
      <c r="A3" s="99"/>
      <c r="B3" s="449"/>
      <c r="C3" s="99"/>
      <c r="D3" s="99"/>
      <c r="E3" s="99"/>
      <c r="F3" s="99"/>
      <c r="G3" s="99"/>
      <c r="H3" s="99"/>
      <c r="I3" s="99"/>
    </row>
    <row r="4" spans="1:10" ht="18" x14ac:dyDescent="0.35">
      <c r="A4" s="1409" t="s">
        <v>504</v>
      </c>
      <c r="B4" s="1409"/>
      <c r="C4" s="1409"/>
      <c r="D4" s="1409"/>
      <c r="E4" s="1409"/>
      <c r="F4" s="1409"/>
      <c r="G4" s="1409"/>
      <c r="H4" s="1409"/>
      <c r="I4" s="1409"/>
    </row>
    <row r="5" spans="1:10" ht="15.75" x14ac:dyDescent="0.3">
      <c r="A5" s="1380" t="s">
        <v>873</v>
      </c>
      <c r="B5" s="1380"/>
      <c r="C5" s="1380"/>
      <c r="D5" s="100"/>
      <c r="E5" s="100"/>
      <c r="F5" s="100"/>
      <c r="G5" s="100"/>
      <c r="H5" s="100"/>
      <c r="I5" s="99" t="s">
        <v>1036</v>
      </c>
    </row>
    <row r="6" spans="1:10" ht="25.5" customHeight="1" x14ac:dyDescent="0.2">
      <c r="A6" s="1511" t="s">
        <v>2</v>
      </c>
      <c r="B6" s="1511" t="s">
        <v>350</v>
      </c>
      <c r="C6" s="1499" t="s">
        <v>351</v>
      </c>
      <c r="D6" s="1499"/>
      <c r="E6" s="1499"/>
      <c r="F6" s="1512" t="s">
        <v>353</v>
      </c>
      <c r="G6" s="1513"/>
      <c r="H6" s="1513"/>
      <c r="I6" s="1514"/>
      <c r="J6" s="1509" t="s">
        <v>357</v>
      </c>
    </row>
    <row r="7" spans="1:10" ht="63" customHeight="1" x14ac:dyDescent="0.2">
      <c r="A7" s="1511"/>
      <c r="B7" s="1511"/>
      <c r="C7" s="21" t="s">
        <v>32</v>
      </c>
      <c r="D7" s="21" t="s">
        <v>621</v>
      </c>
      <c r="E7" s="21" t="s">
        <v>352</v>
      </c>
      <c r="F7" s="587" t="s">
        <v>354</v>
      </c>
      <c r="G7" s="587" t="s">
        <v>355</v>
      </c>
      <c r="H7" s="587" t="s">
        <v>356</v>
      </c>
      <c r="I7" s="587" t="s">
        <v>42</v>
      </c>
      <c r="J7" s="1510"/>
    </row>
    <row r="8" spans="1:10" s="298" customFormat="1" ht="15" x14ac:dyDescent="0.2">
      <c r="A8" s="588" t="s">
        <v>223</v>
      </c>
      <c r="B8" s="588" t="s">
        <v>224</v>
      </c>
      <c r="C8" s="588" t="s">
        <v>225</v>
      </c>
      <c r="D8" s="588" t="s">
        <v>226</v>
      </c>
      <c r="E8" s="588" t="s">
        <v>227</v>
      </c>
      <c r="F8" s="588" t="s">
        <v>230</v>
      </c>
      <c r="G8" s="588" t="s">
        <v>246</v>
      </c>
      <c r="H8" s="588" t="s">
        <v>247</v>
      </c>
      <c r="I8" s="588" t="s">
        <v>248</v>
      </c>
      <c r="J8" s="588" t="s">
        <v>275</v>
      </c>
    </row>
    <row r="9" spans="1:10" s="298" customFormat="1" ht="61.5" customHeight="1" x14ac:dyDescent="0.2">
      <c r="A9" s="588">
        <v>1</v>
      </c>
      <c r="B9" s="590" t="s">
        <v>693</v>
      </c>
      <c r="C9" s="1515" t="s">
        <v>950</v>
      </c>
      <c r="D9" s="1516"/>
      <c r="E9" s="1516"/>
      <c r="F9" s="1516"/>
      <c r="G9" s="1516"/>
      <c r="H9" s="1516"/>
      <c r="I9" s="1516"/>
      <c r="J9" s="1517"/>
    </row>
    <row r="10" spans="1:10" s="298" customFormat="1" ht="57.75" customHeight="1" x14ac:dyDescent="0.2">
      <c r="A10" s="589">
        <v>2</v>
      </c>
      <c r="B10" s="590" t="s">
        <v>876</v>
      </c>
      <c r="C10" s="1518"/>
      <c r="D10" s="1519"/>
      <c r="E10" s="1519"/>
      <c r="F10" s="1519"/>
      <c r="G10" s="1519"/>
      <c r="H10" s="1519"/>
      <c r="I10" s="1519"/>
      <c r="J10" s="1520"/>
    </row>
    <row r="11" spans="1:10" s="298" customFormat="1" ht="15" x14ac:dyDescent="0.2">
      <c r="A11" s="1500" t="s">
        <v>880</v>
      </c>
      <c r="B11" s="1501"/>
      <c r="C11" s="588">
        <v>0</v>
      </c>
      <c r="D11" s="588">
        <v>0</v>
      </c>
      <c r="E11" s="588">
        <v>0</v>
      </c>
      <c r="F11" s="588">
        <v>0</v>
      </c>
      <c r="G11" s="588">
        <v>0</v>
      </c>
      <c r="H11" s="588">
        <v>0</v>
      </c>
      <c r="I11" s="588">
        <v>0</v>
      </c>
      <c r="J11" s="588">
        <v>0</v>
      </c>
    </row>
    <row r="12" spans="1:10" x14ac:dyDescent="0.2">
      <c r="A12" s="529"/>
      <c r="B12" s="529"/>
      <c r="C12" s="529"/>
      <c r="D12" s="529"/>
      <c r="E12" s="529"/>
      <c r="F12" s="529"/>
      <c r="G12" s="529"/>
      <c r="H12" s="529"/>
      <c r="I12" s="529"/>
      <c r="J12" s="529"/>
    </row>
    <row r="13" spans="1:10" x14ac:dyDescent="0.2">
      <c r="B13" s="528"/>
    </row>
    <row r="14" spans="1:10" ht="12.75" customHeight="1" x14ac:dyDescent="0.2">
      <c r="A14" s="104"/>
      <c r="B14" s="611"/>
      <c r="C14" s="104"/>
      <c r="D14" s="104"/>
      <c r="I14" s="113"/>
      <c r="J14" s="113"/>
    </row>
    <row r="15" spans="1:10" ht="12.75" customHeight="1" x14ac:dyDescent="0.2">
      <c r="A15" s="104"/>
      <c r="B15" s="611"/>
      <c r="C15" s="104"/>
      <c r="D15" s="104"/>
      <c r="H15" s="1287" t="s">
        <v>1055</v>
      </c>
      <c r="I15" s="1287"/>
      <c r="J15" s="1287"/>
    </row>
    <row r="16" spans="1:10" x14ac:dyDescent="0.2">
      <c r="A16" s="1389"/>
      <c r="B16" s="1389"/>
      <c r="C16" s="104"/>
      <c r="D16" s="104"/>
      <c r="H16" s="1287" t="s">
        <v>1056</v>
      </c>
      <c r="I16" s="1287"/>
      <c r="J16" s="1287"/>
    </row>
  </sheetData>
  <mergeCells count="14">
    <mergeCell ref="H16:J16"/>
    <mergeCell ref="H15:J15"/>
    <mergeCell ref="J6:J7"/>
    <mergeCell ref="A1:H1"/>
    <mergeCell ref="A2:J2"/>
    <mergeCell ref="A4:I4"/>
    <mergeCell ref="A6:A7"/>
    <mergeCell ref="B6:B7"/>
    <mergeCell ref="C6:E6"/>
    <mergeCell ref="F6:I6"/>
    <mergeCell ref="A5:C5"/>
    <mergeCell ref="A16:B16"/>
    <mergeCell ref="C9:J10"/>
    <mergeCell ref="A11:B11"/>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2"/>
  <sheetViews>
    <sheetView view="pageBreakPreview" zoomScale="90" zoomScaleSheetLayoutView="90" workbookViewId="0">
      <selection activeCell="K29" sqref="K29:M30"/>
    </sheetView>
  </sheetViews>
  <sheetFormatPr defaultColWidth="9.140625" defaultRowHeight="12.75" x14ac:dyDescent="0.2"/>
  <cols>
    <col min="1" max="1" width="5.28515625" style="498" customWidth="1"/>
    <col min="2" max="2" width="8.5703125" style="498" customWidth="1"/>
    <col min="3" max="3" width="32.140625" style="498" customWidth="1"/>
    <col min="4" max="11" width="11.28515625" style="498" customWidth="1"/>
    <col min="12" max="12" width="26.85546875" style="498" customWidth="1"/>
    <col min="13" max="16384" width="9.140625" style="498"/>
  </cols>
  <sheetData>
    <row r="1" spans="1:12" x14ac:dyDescent="0.2">
      <c r="A1" s="498" t="s">
        <v>9</v>
      </c>
      <c r="I1" s="1523"/>
      <c r="J1" s="1523"/>
      <c r="K1" s="501"/>
      <c r="L1" s="505" t="s">
        <v>951</v>
      </c>
    </row>
    <row r="2" spans="1:12" s="506" customFormat="1" ht="15.75" x14ac:dyDescent="0.25">
      <c r="A2" s="1524" t="s">
        <v>0</v>
      </c>
      <c r="B2" s="1524"/>
      <c r="C2" s="1524"/>
      <c r="D2" s="1524"/>
      <c r="E2" s="1524"/>
      <c r="F2" s="1524"/>
      <c r="G2" s="1524"/>
      <c r="H2" s="1524"/>
      <c r="I2" s="1524"/>
      <c r="J2" s="1524"/>
      <c r="K2" s="1524"/>
      <c r="L2" s="1524"/>
    </row>
    <row r="3" spans="1:12" s="506" customFormat="1" ht="20.25" customHeight="1" x14ac:dyDescent="0.25">
      <c r="A3" s="1524" t="s">
        <v>704</v>
      </c>
      <c r="B3" s="1524"/>
      <c r="C3" s="1524"/>
      <c r="D3" s="1524"/>
      <c r="E3" s="1524"/>
      <c r="F3" s="1524"/>
      <c r="G3" s="1524"/>
      <c r="H3" s="1524"/>
      <c r="I3" s="1524"/>
      <c r="J3" s="1524"/>
      <c r="K3" s="1524"/>
      <c r="L3" s="1524"/>
    </row>
    <row r="4" spans="1:12" s="506" customFormat="1" ht="20.25" x14ac:dyDescent="0.3">
      <c r="A4" s="1525" t="s">
        <v>952</v>
      </c>
      <c r="B4" s="1525"/>
      <c r="C4" s="1525"/>
      <c r="D4" s="1525"/>
      <c r="E4" s="1525"/>
      <c r="F4" s="1525"/>
      <c r="G4" s="1525"/>
      <c r="H4" s="1525"/>
      <c r="I4" s="1525"/>
      <c r="J4" s="1525"/>
      <c r="K4" s="1525"/>
      <c r="L4" s="1526"/>
    </row>
    <row r="6" spans="1:12" x14ac:dyDescent="0.2">
      <c r="B6" s="162" t="s">
        <v>961</v>
      </c>
      <c r="C6" s="26"/>
      <c r="D6" s="507"/>
      <c r="E6" s="507"/>
      <c r="F6" s="507"/>
      <c r="G6" s="507"/>
      <c r="H6" s="507"/>
      <c r="I6" s="507"/>
      <c r="J6" s="507"/>
      <c r="K6" s="1527"/>
      <c r="L6" s="1527"/>
    </row>
    <row r="7" spans="1:12" s="509" customFormat="1" ht="39.75" customHeight="1" x14ac:dyDescent="0.2">
      <c r="A7" s="508"/>
      <c r="B7" s="1521" t="s">
        <v>242</v>
      </c>
      <c r="C7" s="1521" t="s">
        <v>243</v>
      </c>
      <c r="D7" s="1528" t="s">
        <v>953</v>
      </c>
      <c r="E7" s="1529"/>
      <c r="F7" s="1529"/>
      <c r="G7" s="1530"/>
      <c r="H7" s="1528" t="s">
        <v>954</v>
      </c>
      <c r="I7" s="1529"/>
      <c r="J7" s="1529"/>
      <c r="K7" s="1530"/>
      <c r="L7" s="1521" t="s">
        <v>67</v>
      </c>
    </row>
    <row r="8" spans="1:12" s="843" customFormat="1" ht="44.25" customHeight="1" x14ac:dyDescent="0.25">
      <c r="A8" s="842"/>
      <c r="B8" s="1522"/>
      <c r="C8" s="1522"/>
      <c r="D8" s="511" t="s">
        <v>955</v>
      </c>
      <c r="E8" s="511" t="s">
        <v>244</v>
      </c>
      <c r="F8" s="511" t="s">
        <v>245</v>
      </c>
      <c r="G8" s="511" t="s">
        <v>15</v>
      </c>
      <c r="H8" s="511" t="s">
        <v>955</v>
      </c>
      <c r="I8" s="511" t="s">
        <v>244</v>
      </c>
      <c r="J8" s="511" t="s">
        <v>245</v>
      </c>
      <c r="K8" s="511" t="s">
        <v>15</v>
      </c>
      <c r="L8" s="1522"/>
    </row>
    <row r="9" spans="1:12" s="509" customFormat="1" ht="15" x14ac:dyDescent="0.25">
      <c r="A9" s="510"/>
      <c r="B9" s="512" t="s">
        <v>223</v>
      </c>
      <c r="C9" s="512" t="s">
        <v>224</v>
      </c>
      <c r="D9" s="512" t="s">
        <v>225</v>
      </c>
      <c r="E9" s="512" t="s">
        <v>226</v>
      </c>
      <c r="F9" s="512" t="s">
        <v>227</v>
      </c>
      <c r="G9" s="512" t="s">
        <v>228</v>
      </c>
      <c r="H9" s="512" t="s">
        <v>229</v>
      </c>
      <c r="I9" s="512" t="s">
        <v>230</v>
      </c>
      <c r="J9" s="512" t="s">
        <v>246</v>
      </c>
      <c r="K9" s="512" t="s">
        <v>247</v>
      </c>
      <c r="L9" s="512" t="s">
        <v>248</v>
      </c>
    </row>
    <row r="10" spans="1:12" s="513" customFormat="1" ht="15.75" x14ac:dyDescent="0.2">
      <c r="B10" s="514" t="s">
        <v>24</v>
      </c>
      <c r="C10" s="1533" t="s">
        <v>249</v>
      </c>
      <c r="D10" s="1533"/>
      <c r="E10" s="1533"/>
      <c r="F10" s="1533"/>
      <c r="G10" s="1533"/>
      <c r="H10" s="1533"/>
      <c r="I10" s="1533"/>
      <c r="J10" s="1533"/>
      <c r="K10" s="1533"/>
      <c r="L10" s="659"/>
    </row>
    <row r="11" spans="1:12" s="515" customFormat="1" ht="15.75" x14ac:dyDescent="0.2">
      <c r="B11" s="514">
        <v>1</v>
      </c>
      <c r="C11" s="516" t="s">
        <v>990</v>
      </c>
      <c r="D11" s="514">
        <v>0</v>
      </c>
      <c r="E11" s="514">
        <v>0</v>
      </c>
      <c r="F11" s="514">
        <v>0</v>
      </c>
      <c r="G11" s="514">
        <f>D11+E11+F11</f>
        <v>0</v>
      </c>
      <c r="H11" s="514">
        <v>1</v>
      </c>
      <c r="I11" s="514">
        <v>0</v>
      </c>
      <c r="J11" s="514">
        <v>0</v>
      </c>
      <c r="K11" s="514">
        <f>H11+I11+J11</f>
        <v>1</v>
      </c>
      <c r="L11" s="514"/>
    </row>
    <row r="12" spans="1:12" ht="15.75" x14ac:dyDescent="0.2">
      <c r="A12" s="517"/>
      <c r="B12" s="514">
        <v>2</v>
      </c>
      <c r="C12" s="516" t="s">
        <v>962</v>
      </c>
      <c r="D12" s="514">
        <v>0</v>
      </c>
      <c r="E12" s="514">
        <v>0</v>
      </c>
      <c r="F12" s="514">
        <v>0</v>
      </c>
      <c r="G12" s="514">
        <v>0</v>
      </c>
      <c r="H12" s="514">
        <v>1</v>
      </c>
      <c r="I12" s="514">
        <v>0</v>
      </c>
      <c r="J12" s="514">
        <v>0</v>
      </c>
      <c r="K12" s="514">
        <f>H12+I12+J12</f>
        <v>1</v>
      </c>
      <c r="L12" s="516"/>
    </row>
    <row r="13" spans="1:12" ht="15.75" x14ac:dyDescent="0.2">
      <c r="B13" s="514">
        <v>3</v>
      </c>
      <c r="C13" s="516" t="s">
        <v>956</v>
      </c>
      <c r="D13" s="514">
        <v>0</v>
      </c>
      <c r="E13" s="514">
        <v>2</v>
      </c>
      <c r="F13" s="514">
        <v>0</v>
      </c>
      <c r="G13" s="514">
        <f>D13+E13+F13</f>
        <v>2</v>
      </c>
      <c r="H13" s="514">
        <v>1</v>
      </c>
      <c r="I13" s="514">
        <v>0</v>
      </c>
      <c r="J13" s="514">
        <v>0</v>
      </c>
      <c r="K13" s="514">
        <f>H13+I13+J13</f>
        <v>1</v>
      </c>
      <c r="L13" s="514"/>
    </row>
    <row r="14" spans="1:12" s="518" customFormat="1" ht="31.5" x14ac:dyDescent="0.2">
      <c r="B14" s="514">
        <v>4</v>
      </c>
      <c r="C14" s="516" t="s">
        <v>963</v>
      </c>
      <c r="D14" s="514">
        <v>0</v>
      </c>
      <c r="E14" s="514">
        <v>2</v>
      </c>
      <c r="F14" s="514">
        <v>0</v>
      </c>
      <c r="G14" s="514">
        <v>0</v>
      </c>
      <c r="H14" s="514">
        <v>1</v>
      </c>
      <c r="I14" s="514">
        <v>2</v>
      </c>
      <c r="J14" s="514">
        <v>13</v>
      </c>
      <c r="K14" s="514">
        <f>H14+I14+J14</f>
        <v>16</v>
      </c>
      <c r="L14" s="519"/>
    </row>
    <row r="15" spans="1:12" s="518" customFormat="1" ht="15.75" x14ac:dyDescent="0.2">
      <c r="B15" s="516">
        <v>1</v>
      </c>
      <c r="C15" s="514" t="s">
        <v>992</v>
      </c>
      <c r="D15" s="516">
        <v>0</v>
      </c>
      <c r="E15" s="516">
        <v>0</v>
      </c>
      <c r="F15" s="516">
        <v>0</v>
      </c>
      <c r="G15" s="516">
        <f>D15+E15+F15</f>
        <v>0</v>
      </c>
      <c r="H15" s="516">
        <v>1</v>
      </c>
      <c r="I15" s="516">
        <v>2</v>
      </c>
      <c r="J15" s="516">
        <v>0</v>
      </c>
      <c r="K15" s="516">
        <f>H15+I15+J15</f>
        <v>3</v>
      </c>
      <c r="L15" s="519"/>
    </row>
    <row r="16" spans="1:12" s="518" customFormat="1" ht="15.75" x14ac:dyDescent="0.2">
      <c r="B16" s="514"/>
      <c r="C16" s="516" t="s">
        <v>1017</v>
      </c>
      <c r="D16" s="514">
        <f>SUM(D11:D15)</f>
        <v>0</v>
      </c>
      <c r="E16" s="680">
        <f t="shared" ref="E16:J16" si="0">SUM(E11:E15)</f>
        <v>4</v>
      </c>
      <c r="F16" s="680">
        <f t="shared" si="0"/>
        <v>0</v>
      </c>
      <c r="G16" s="680">
        <f t="shared" si="0"/>
        <v>2</v>
      </c>
      <c r="H16" s="680">
        <f t="shared" si="0"/>
        <v>5</v>
      </c>
      <c r="I16" s="680">
        <f t="shared" si="0"/>
        <v>4</v>
      </c>
      <c r="J16" s="680">
        <f t="shared" si="0"/>
        <v>13</v>
      </c>
      <c r="K16" s="680">
        <f>SUM(K11:K15)</f>
        <v>22</v>
      </c>
      <c r="L16" s="519"/>
    </row>
    <row r="17" spans="2:13" s="518" customFormat="1" ht="15.75" x14ac:dyDescent="0.2">
      <c r="B17" s="514" t="s">
        <v>28</v>
      </c>
      <c r="C17" s="1534" t="s">
        <v>957</v>
      </c>
      <c r="D17" s="1535"/>
      <c r="E17" s="1535"/>
      <c r="F17" s="1535"/>
      <c r="G17" s="1535"/>
      <c r="H17" s="1535"/>
      <c r="I17" s="1535"/>
      <c r="J17" s="1535"/>
      <c r="K17" s="1536"/>
      <c r="L17" s="659"/>
    </row>
    <row r="18" spans="2:13" ht="15.75" x14ac:dyDescent="0.2">
      <c r="B18" s="514">
        <v>2</v>
      </c>
      <c r="C18" s="514" t="s">
        <v>958</v>
      </c>
      <c r="D18" s="514">
        <v>0</v>
      </c>
      <c r="E18" s="514">
        <v>0</v>
      </c>
      <c r="F18" s="514">
        <v>0</v>
      </c>
      <c r="G18" s="516">
        <v>0</v>
      </c>
      <c r="H18" s="514">
        <v>1</v>
      </c>
      <c r="I18" s="514">
        <v>2</v>
      </c>
      <c r="J18" s="514">
        <v>0</v>
      </c>
      <c r="K18" s="516">
        <f t="shared" ref="K18:K22" si="1">H18+I18+J18</f>
        <v>3</v>
      </c>
      <c r="L18" s="1531" t="s">
        <v>1021</v>
      </c>
    </row>
    <row r="19" spans="2:13" ht="15.75" x14ac:dyDescent="0.2">
      <c r="B19" s="514">
        <v>3</v>
      </c>
      <c r="C19" s="514" t="s">
        <v>959</v>
      </c>
      <c r="D19" s="514">
        <v>0</v>
      </c>
      <c r="E19" s="514">
        <v>0</v>
      </c>
      <c r="F19" s="514">
        <v>0</v>
      </c>
      <c r="G19" s="516">
        <f t="shared" ref="G19:G22" si="2">D19+E19+F19</f>
        <v>0</v>
      </c>
      <c r="H19" s="514">
        <v>1</v>
      </c>
      <c r="I19" s="514">
        <v>2</v>
      </c>
      <c r="J19" s="514">
        <v>0</v>
      </c>
      <c r="K19" s="516">
        <f t="shared" si="1"/>
        <v>3</v>
      </c>
      <c r="L19" s="1531"/>
    </row>
    <row r="20" spans="2:13" ht="15.75" x14ac:dyDescent="0.2">
      <c r="B20" s="514">
        <v>4</v>
      </c>
      <c r="C20" s="514" t="s">
        <v>991</v>
      </c>
      <c r="D20" s="514">
        <v>0</v>
      </c>
      <c r="E20" s="514">
        <v>0</v>
      </c>
      <c r="F20" s="514">
        <v>0</v>
      </c>
      <c r="G20" s="516">
        <f t="shared" si="2"/>
        <v>0</v>
      </c>
      <c r="H20" s="514">
        <v>1</v>
      </c>
      <c r="I20" s="514">
        <v>2</v>
      </c>
      <c r="J20" s="514">
        <v>0</v>
      </c>
      <c r="K20" s="516">
        <f t="shared" si="1"/>
        <v>3</v>
      </c>
      <c r="L20" s="1531"/>
    </row>
    <row r="21" spans="2:13" ht="15.75" x14ac:dyDescent="0.2">
      <c r="B21" s="514">
        <v>5</v>
      </c>
      <c r="C21" s="514" t="s">
        <v>960</v>
      </c>
      <c r="D21" s="514">
        <v>0</v>
      </c>
      <c r="E21" s="514">
        <v>0</v>
      </c>
      <c r="F21" s="514">
        <v>0</v>
      </c>
      <c r="G21" s="516">
        <v>0</v>
      </c>
      <c r="H21" s="514">
        <v>0</v>
      </c>
      <c r="I21" s="514">
        <v>0</v>
      </c>
      <c r="J21" s="514">
        <v>13</v>
      </c>
      <c r="K21" s="516">
        <f t="shared" si="1"/>
        <v>13</v>
      </c>
      <c r="L21" s="1531"/>
    </row>
    <row r="22" spans="2:13" ht="15.75" x14ac:dyDescent="0.2">
      <c r="B22" s="514">
        <v>6</v>
      </c>
      <c r="C22" s="514" t="s">
        <v>993</v>
      </c>
      <c r="D22" s="514">
        <v>0</v>
      </c>
      <c r="E22" s="514">
        <v>0</v>
      </c>
      <c r="F22" s="514">
        <v>0</v>
      </c>
      <c r="G22" s="516">
        <f t="shared" si="2"/>
        <v>0</v>
      </c>
      <c r="H22" s="514">
        <v>1</v>
      </c>
      <c r="I22" s="514">
        <v>2</v>
      </c>
      <c r="J22" s="514">
        <v>0</v>
      </c>
      <c r="K22" s="516">
        <f t="shared" si="1"/>
        <v>3</v>
      </c>
      <c r="L22" s="1532"/>
    </row>
    <row r="23" spans="2:13" ht="15.75" x14ac:dyDescent="0.2">
      <c r="B23" s="514"/>
      <c r="C23" s="680" t="s">
        <v>1017</v>
      </c>
      <c r="D23" s="514">
        <f t="shared" ref="D23:K23" si="3">SUM(D18:D22)</f>
        <v>0</v>
      </c>
      <c r="E23" s="680">
        <f t="shared" si="3"/>
        <v>0</v>
      </c>
      <c r="F23" s="680">
        <f t="shared" si="3"/>
        <v>0</v>
      </c>
      <c r="G23" s="680">
        <f t="shared" si="3"/>
        <v>0</v>
      </c>
      <c r="H23" s="680">
        <f t="shared" si="3"/>
        <v>4</v>
      </c>
      <c r="I23" s="680">
        <f t="shared" si="3"/>
        <v>8</v>
      </c>
      <c r="J23" s="680">
        <f t="shared" si="3"/>
        <v>13</v>
      </c>
      <c r="K23" s="680">
        <f t="shared" si="3"/>
        <v>25</v>
      </c>
      <c r="L23" s="514"/>
    </row>
    <row r="24" spans="2:13" ht="15.75" x14ac:dyDescent="0.2">
      <c r="B24" s="906"/>
      <c r="C24" s="680" t="s">
        <v>1020</v>
      </c>
      <c r="D24" s="680">
        <f t="shared" ref="D24:K24" si="4">D23+D16</f>
        <v>0</v>
      </c>
      <c r="E24" s="680">
        <f t="shared" si="4"/>
        <v>4</v>
      </c>
      <c r="F24" s="680">
        <f t="shared" si="4"/>
        <v>0</v>
      </c>
      <c r="G24" s="680">
        <f t="shared" si="4"/>
        <v>2</v>
      </c>
      <c r="H24" s="680">
        <f t="shared" si="4"/>
        <v>9</v>
      </c>
      <c r="I24" s="680">
        <f t="shared" si="4"/>
        <v>12</v>
      </c>
      <c r="J24" s="680">
        <f t="shared" si="4"/>
        <v>26</v>
      </c>
      <c r="K24" s="680">
        <f t="shared" si="4"/>
        <v>47</v>
      </c>
      <c r="L24" s="906"/>
    </row>
    <row r="25" spans="2:13" ht="30" customHeight="1" x14ac:dyDescent="0.25">
      <c r="B25" s="520"/>
      <c r="C25" s="521"/>
      <c r="D25" s="521"/>
      <c r="E25" s="521"/>
      <c r="F25" s="521"/>
      <c r="G25" s="521"/>
      <c r="H25" s="521"/>
      <c r="I25" s="521"/>
      <c r="J25" s="521"/>
      <c r="K25" s="521"/>
      <c r="L25" s="522"/>
    </row>
    <row r="26" spans="2:13" ht="30" customHeight="1" x14ac:dyDescent="0.25">
      <c r="B26" s="520"/>
      <c r="C26" s="521"/>
      <c r="D26" s="521"/>
      <c r="E26" s="521"/>
      <c r="F26" s="521"/>
      <c r="G26" s="521"/>
      <c r="H26" s="521"/>
      <c r="I26" s="521"/>
      <c r="J26" s="521"/>
      <c r="K26" s="521"/>
      <c r="L26" s="522"/>
    </row>
    <row r="27" spans="2:13" ht="15.75" x14ac:dyDescent="0.25">
      <c r="B27" s="521"/>
      <c r="C27" s="521"/>
      <c r="D27" s="521"/>
      <c r="E27" s="521"/>
      <c r="F27" s="521"/>
      <c r="G27" s="521"/>
      <c r="H27" s="521"/>
      <c r="I27" s="521"/>
      <c r="J27" s="521"/>
      <c r="K27" s="521"/>
      <c r="L27" s="522"/>
    </row>
    <row r="28" spans="2:13" ht="15.75" x14ac:dyDescent="0.25">
      <c r="B28" s="521"/>
      <c r="C28" s="521"/>
      <c r="D28" s="521"/>
      <c r="E28" s="521"/>
      <c r="F28" s="521"/>
      <c r="G28" s="521"/>
      <c r="H28" s="521"/>
      <c r="I28" s="521"/>
      <c r="J28" s="521"/>
      <c r="K28" s="521"/>
      <c r="L28" s="522"/>
    </row>
    <row r="29" spans="2:13" ht="15.75" customHeight="1" x14ac:dyDescent="0.2">
      <c r="J29" s="523"/>
      <c r="K29" s="1287" t="s">
        <v>1055</v>
      </c>
      <c r="L29" s="1287"/>
      <c r="M29" s="1287"/>
    </row>
    <row r="30" spans="2:13" ht="15.75" customHeight="1" x14ac:dyDescent="0.2">
      <c r="J30" s="523"/>
      <c r="K30" s="1287" t="s">
        <v>1056</v>
      </c>
      <c r="L30" s="1287"/>
      <c r="M30" s="1287"/>
    </row>
    <row r="31" spans="2:13" ht="15.75" customHeight="1" x14ac:dyDescent="0.2">
      <c r="B31" s="498" t="s">
        <v>9</v>
      </c>
      <c r="J31" s="523"/>
      <c r="K31" s="523"/>
      <c r="L31" s="524"/>
    </row>
    <row r="32" spans="2:13" ht="15" x14ac:dyDescent="0.25">
      <c r="L32" s="525"/>
    </row>
  </sheetData>
  <mergeCells count="15">
    <mergeCell ref="L18:L22"/>
    <mergeCell ref="K29:M29"/>
    <mergeCell ref="K30:M30"/>
    <mergeCell ref="C10:K10"/>
    <mergeCell ref="C17:K17"/>
    <mergeCell ref="B7:B8"/>
    <mergeCell ref="C7:C8"/>
    <mergeCell ref="I1:J1"/>
    <mergeCell ref="A2:L2"/>
    <mergeCell ref="A3:L3"/>
    <mergeCell ref="A4:L4"/>
    <mergeCell ref="K6:L6"/>
    <mergeCell ref="D7:G7"/>
    <mergeCell ref="H7:K7"/>
    <mergeCell ref="L7:L8"/>
  </mergeCells>
  <printOptions horizontalCentered="1"/>
  <pageMargins left="0.38" right="0.70866141732283472" top="0.23622047244094491" bottom="0" header="0.31496062992125984" footer="0.31496062992125984"/>
  <pageSetup paperSize="9" scale="8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0"/>
  <sheetViews>
    <sheetView view="pageBreakPreview" topLeftCell="A2" zoomScaleSheetLayoutView="100" workbookViewId="0">
      <selection activeCell="B14" sqref="B14"/>
    </sheetView>
  </sheetViews>
  <sheetFormatPr defaultRowHeight="12.75" x14ac:dyDescent="0.2"/>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s>
  <sheetData>
    <row r="1" spans="1:9" ht="18" x14ac:dyDescent="0.35">
      <c r="A1" s="1409" t="s">
        <v>0</v>
      </c>
      <c r="B1" s="1409"/>
      <c r="C1" s="1409"/>
      <c r="D1" s="1409"/>
      <c r="E1" s="1409"/>
      <c r="F1" s="1409"/>
      <c r="G1" s="97" t="s">
        <v>595</v>
      </c>
    </row>
    <row r="2" spans="1:9" ht="21" x14ac:dyDescent="0.35">
      <c r="A2" s="1410" t="s">
        <v>704</v>
      </c>
      <c r="B2" s="1410"/>
      <c r="C2" s="1410"/>
      <c r="D2" s="1410"/>
      <c r="E2" s="1410"/>
      <c r="F2" s="1410"/>
      <c r="G2" s="1410"/>
    </row>
    <row r="3" spans="1:9" ht="15" x14ac:dyDescent="0.3">
      <c r="A3" s="99"/>
      <c r="B3" s="99"/>
    </row>
    <row r="4" spans="1:9" ht="18" customHeight="1" x14ac:dyDescent="0.35">
      <c r="A4" s="1411" t="s">
        <v>596</v>
      </c>
      <c r="B4" s="1411"/>
      <c r="C4" s="1411"/>
      <c r="D4" s="1411"/>
      <c r="E4" s="1411"/>
      <c r="F4" s="1411"/>
      <c r="G4" s="1411"/>
    </row>
    <row r="5" spans="1:9" ht="15.75" x14ac:dyDescent="0.2">
      <c r="A5" s="1380" t="s">
        <v>873</v>
      </c>
      <c r="B5" s="1380"/>
      <c r="C5" s="1380"/>
    </row>
    <row r="6" spans="1:9" ht="15" x14ac:dyDescent="0.3">
      <c r="A6" s="100"/>
      <c r="B6" s="100"/>
      <c r="F6" s="1407" t="s">
        <v>1036</v>
      </c>
      <c r="G6" s="1407"/>
    </row>
    <row r="7" spans="1:9" ht="59.25" customHeight="1" x14ac:dyDescent="0.2">
      <c r="A7" s="101" t="s">
        <v>2</v>
      </c>
      <c r="B7" s="1382" t="s">
        <v>886</v>
      </c>
      <c r="C7" s="156" t="s">
        <v>597</v>
      </c>
      <c r="D7" s="156" t="s">
        <v>598</v>
      </c>
      <c r="E7" s="156" t="s">
        <v>599</v>
      </c>
      <c r="F7" s="156" t="s">
        <v>600</v>
      </c>
      <c r="G7" s="189" t="s">
        <v>765</v>
      </c>
    </row>
    <row r="8" spans="1:9" s="97" customFormat="1" ht="15" x14ac:dyDescent="0.25">
      <c r="A8" s="102" t="s">
        <v>223</v>
      </c>
      <c r="B8" s="1382"/>
      <c r="C8" s="102" t="s">
        <v>225</v>
      </c>
      <c r="D8" s="102" t="s">
        <v>226</v>
      </c>
      <c r="E8" s="102" t="s">
        <v>227</v>
      </c>
      <c r="F8" s="102" t="s">
        <v>228</v>
      </c>
      <c r="G8" s="102" t="s">
        <v>229</v>
      </c>
    </row>
    <row r="9" spans="1:9" s="276" customFormat="1" ht="36" customHeight="1" x14ac:dyDescent="0.2">
      <c r="A9" s="251">
        <v>1</v>
      </c>
      <c r="B9" s="294" t="s">
        <v>693</v>
      </c>
      <c r="C9" s="299">
        <v>549</v>
      </c>
      <c r="D9" s="299">
        <v>523</v>
      </c>
      <c r="E9" s="299">
        <v>0</v>
      </c>
      <c r="F9" s="299">
        <v>0</v>
      </c>
      <c r="G9" s="299">
        <v>523</v>
      </c>
    </row>
    <row r="10" spans="1:9" s="276" customFormat="1" ht="36" customHeight="1" x14ac:dyDescent="0.2">
      <c r="A10" s="572">
        <v>2</v>
      </c>
      <c r="B10" s="591" t="s">
        <v>876</v>
      </c>
      <c r="C10" s="568">
        <v>358</v>
      </c>
      <c r="D10" s="568">
        <v>294</v>
      </c>
      <c r="E10" s="568">
        <v>0</v>
      </c>
      <c r="F10" s="568">
        <v>0</v>
      </c>
      <c r="G10" s="568">
        <v>294</v>
      </c>
    </row>
    <row r="11" spans="1:9" ht="15.75" x14ac:dyDescent="0.25">
      <c r="A11" s="1500" t="s">
        <v>880</v>
      </c>
      <c r="B11" s="1501"/>
      <c r="C11" s="339">
        <f>SUM(C9:C10)</f>
        <v>907</v>
      </c>
      <c r="D11" s="339">
        <f>SUM(D9:D10)</f>
        <v>817</v>
      </c>
      <c r="E11" s="339">
        <f>SUM(E9:E10)</f>
        <v>0</v>
      </c>
      <c r="F11" s="339">
        <f>SUM(F9:F10)</f>
        <v>0</v>
      </c>
      <c r="G11" s="339">
        <f>SUM(G9:G10)</f>
        <v>817</v>
      </c>
      <c r="H11" s="432"/>
    </row>
    <row r="12" spans="1:9" x14ac:dyDescent="0.2">
      <c r="A12" s="103"/>
      <c r="E12" s="1055"/>
      <c r="F12" s="1055"/>
      <c r="G12" s="1105">
        <f>G11/D11</f>
        <v>1</v>
      </c>
      <c r="I12" s="11"/>
    </row>
    <row r="13" spans="1:9" x14ac:dyDescent="0.2">
      <c r="I13" s="11"/>
    </row>
    <row r="14" spans="1:9" ht="15" x14ac:dyDescent="0.25">
      <c r="D14" s="1003">
        <v>329</v>
      </c>
      <c r="E14" s="1003" t="s">
        <v>1076</v>
      </c>
    </row>
    <row r="15" spans="1:9" ht="15" customHeight="1" x14ac:dyDescent="0.2">
      <c r="A15" s="157"/>
      <c r="B15" s="157"/>
      <c r="C15" s="157"/>
      <c r="D15" s="157"/>
      <c r="E15" s="157"/>
      <c r="F15" s="1287" t="s">
        <v>1055</v>
      </c>
      <c r="G15" s="1287"/>
      <c r="H15" s="1287"/>
      <c r="I15" s="158"/>
    </row>
    <row r="16" spans="1:9" ht="15" customHeight="1" x14ac:dyDescent="0.2">
      <c r="A16" s="157"/>
      <c r="B16" s="157"/>
      <c r="C16" s="157"/>
      <c r="D16" s="157"/>
      <c r="E16" s="157"/>
      <c r="F16" s="1287" t="s">
        <v>1056</v>
      </c>
      <c r="G16" s="1287"/>
      <c r="H16" s="1287"/>
      <c r="I16" s="158"/>
    </row>
    <row r="17" spans="1:13" x14ac:dyDescent="0.2">
      <c r="A17" s="1389"/>
      <c r="B17" s="1389"/>
      <c r="C17" s="157"/>
      <c r="D17" s="157"/>
      <c r="E17" s="157"/>
      <c r="F17" s="159"/>
      <c r="G17" s="159"/>
      <c r="H17" s="157"/>
      <c r="I17" s="157"/>
    </row>
    <row r="18" spans="1:13" x14ac:dyDescent="0.2">
      <c r="A18" s="157"/>
      <c r="B18" s="157"/>
      <c r="C18" s="157"/>
      <c r="D18" s="157"/>
      <c r="E18" s="157"/>
      <c r="F18" s="157"/>
      <c r="G18" s="157"/>
      <c r="H18" s="157"/>
      <c r="I18" s="157"/>
      <c r="J18" s="157"/>
      <c r="K18" s="157"/>
      <c r="L18" s="157"/>
      <c r="M18" s="157"/>
    </row>
    <row r="19" spans="1:13" x14ac:dyDescent="0.2">
      <c r="D19" s="11" t="s">
        <v>1110</v>
      </c>
    </row>
    <row r="20" spans="1:13" x14ac:dyDescent="0.2">
      <c r="D20" s="11" t="s">
        <v>1111</v>
      </c>
    </row>
  </sheetData>
  <mergeCells count="10">
    <mergeCell ref="A17:B17"/>
    <mergeCell ref="A5:C5"/>
    <mergeCell ref="A1:F1"/>
    <mergeCell ref="A2:G2"/>
    <mergeCell ref="A4:G4"/>
    <mergeCell ref="F6:G6"/>
    <mergeCell ref="B7:B8"/>
    <mergeCell ref="A11:B11"/>
    <mergeCell ref="F15:H15"/>
    <mergeCell ref="F16:H16"/>
  </mergeCells>
  <printOptions horizontalCentered="1"/>
  <pageMargins left="0.70866141732283472" right="0.70866141732283472" top="0.23622047244094491" bottom="0"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6"/>
  <sheetViews>
    <sheetView view="pageBreakPreview" zoomScaleSheetLayoutView="100" workbookViewId="0">
      <selection activeCell="L24" sqref="L24"/>
    </sheetView>
  </sheetViews>
  <sheetFormatPr defaultColWidth="8.85546875" defaultRowHeight="12.75" x14ac:dyDescent="0.2"/>
  <cols>
    <col min="1" max="1" width="8.28515625" style="54" customWidth="1"/>
    <col min="2" max="2" width="15.5703125" style="54" customWidth="1"/>
    <col min="3" max="3" width="14.7109375" style="54" customWidth="1"/>
    <col min="4" max="4" width="21" style="54" customWidth="1"/>
    <col min="5" max="5" width="15.5703125" style="54" customWidth="1"/>
    <col min="6" max="6" width="16.28515625" style="54" customWidth="1"/>
    <col min="7" max="7" width="22" style="54" customWidth="1"/>
    <col min="8" max="8" width="17.42578125" style="54" customWidth="1"/>
    <col min="9" max="16384" width="8.85546875" style="54"/>
  </cols>
  <sheetData>
    <row r="1" spans="1:13" ht="18" x14ac:dyDescent="0.35">
      <c r="A1" s="1537" t="s">
        <v>0</v>
      </c>
      <c r="B1" s="1537"/>
      <c r="C1" s="1537"/>
      <c r="D1" s="1537"/>
      <c r="E1" s="1537"/>
      <c r="F1" s="1537"/>
      <c r="H1" s="190" t="s">
        <v>682</v>
      </c>
    </row>
    <row r="2" spans="1:13" ht="21" x14ac:dyDescent="0.35">
      <c r="A2" s="1538" t="s">
        <v>704</v>
      </c>
      <c r="B2" s="1538"/>
      <c r="C2" s="1538"/>
      <c r="D2" s="1538"/>
      <c r="E2" s="1538"/>
      <c r="F2" s="1538"/>
      <c r="G2" s="1538"/>
    </row>
    <row r="3" spans="1:13" ht="15" x14ac:dyDescent="0.3">
      <c r="A3" s="191"/>
      <c r="B3" s="191"/>
    </row>
    <row r="4" spans="1:13" ht="18" customHeight="1" x14ac:dyDescent="0.35">
      <c r="A4" s="1539" t="s">
        <v>683</v>
      </c>
      <c r="B4" s="1539"/>
      <c r="C4" s="1539"/>
      <c r="D4" s="1539"/>
      <c r="E4" s="1539"/>
      <c r="F4" s="1539"/>
      <c r="G4" s="1539"/>
    </row>
    <row r="5" spans="1:13" ht="15.75" x14ac:dyDescent="0.2">
      <c r="A5" s="1380" t="s">
        <v>873</v>
      </c>
      <c r="B5" s="1380"/>
      <c r="C5" s="1380"/>
    </row>
    <row r="6" spans="1:13" ht="15" x14ac:dyDescent="0.3">
      <c r="A6" s="192"/>
      <c r="B6" s="192"/>
      <c r="F6" s="1540" t="s">
        <v>1036</v>
      </c>
      <c r="G6" s="1540"/>
      <c r="H6" s="1540"/>
    </row>
    <row r="7" spans="1:13" ht="59.25" customHeight="1" x14ac:dyDescent="0.2">
      <c r="A7" s="193" t="s">
        <v>2</v>
      </c>
      <c r="B7" s="28" t="s">
        <v>886</v>
      </c>
      <c r="C7" s="194" t="s">
        <v>684</v>
      </c>
      <c r="D7" s="194" t="s">
        <v>685</v>
      </c>
      <c r="E7" s="194" t="s">
        <v>686</v>
      </c>
      <c r="F7" s="194" t="s">
        <v>687</v>
      </c>
      <c r="G7" s="195" t="s">
        <v>688</v>
      </c>
      <c r="H7" s="196" t="s">
        <v>689</v>
      </c>
    </row>
    <row r="8" spans="1:13" s="190" customFormat="1" ht="15" x14ac:dyDescent="0.25">
      <c r="A8" s="197" t="s">
        <v>223</v>
      </c>
      <c r="B8" s="545">
        <v>2</v>
      </c>
      <c r="C8" s="197" t="s">
        <v>225</v>
      </c>
      <c r="D8" s="197" t="s">
        <v>226</v>
      </c>
      <c r="E8" s="197" t="s">
        <v>227</v>
      </c>
      <c r="F8" s="197" t="s">
        <v>228</v>
      </c>
      <c r="G8" s="198" t="s">
        <v>229</v>
      </c>
      <c r="H8" s="199">
        <v>8</v>
      </c>
    </row>
    <row r="9" spans="1:13" s="301" customFormat="1" ht="29.25" customHeight="1" x14ac:dyDescent="0.2">
      <c r="A9" s="300">
        <v>1</v>
      </c>
      <c r="B9" s="252" t="s">
        <v>693</v>
      </c>
      <c r="C9" s="350">
        <v>556</v>
      </c>
      <c r="D9" s="350">
        <v>0</v>
      </c>
      <c r="E9" s="350">
        <v>0</v>
      </c>
      <c r="F9" s="350">
        <v>0</v>
      </c>
      <c r="G9" s="350">
        <v>0</v>
      </c>
      <c r="H9" s="351">
        <v>0</v>
      </c>
      <c r="J9" s="451"/>
    </row>
    <row r="10" spans="1:13" s="301" customFormat="1" ht="29.25" customHeight="1" x14ac:dyDescent="0.2">
      <c r="A10" s="592">
        <v>2</v>
      </c>
      <c r="B10" s="573" t="s">
        <v>876</v>
      </c>
      <c r="C10" s="593">
        <v>318</v>
      </c>
      <c r="D10" s="593">
        <v>0</v>
      </c>
      <c r="E10" s="593">
        <v>0</v>
      </c>
      <c r="F10" s="593">
        <v>0</v>
      </c>
      <c r="G10" s="593">
        <v>0</v>
      </c>
      <c r="H10" s="594">
        <v>0</v>
      </c>
    </row>
    <row r="11" spans="1:13" s="356" customFormat="1" ht="29.25" customHeight="1" x14ac:dyDescent="0.2">
      <c r="A11" s="1500" t="s">
        <v>880</v>
      </c>
      <c r="B11" s="1501"/>
      <c r="C11" s="354">
        <f>SUM(C9:C10)</f>
        <v>874</v>
      </c>
      <c r="D11" s="354">
        <v>0</v>
      </c>
      <c r="E11" s="354">
        <v>0</v>
      </c>
      <c r="F11" s="354">
        <v>0</v>
      </c>
      <c r="G11" s="355">
        <v>0</v>
      </c>
      <c r="H11" s="354">
        <v>0</v>
      </c>
    </row>
    <row r="12" spans="1:13" x14ac:dyDescent="0.2">
      <c r="A12" s="200"/>
    </row>
    <row r="13" spans="1:13" ht="15" customHeight="1" x14ac:dyDescent="0.2">
      <c r="A13" s="157"/>
      <c r="B13" s="157"/>
      <c r="C13" s="157"/>
      <c r="D13" s="157"/>
      <c r="E13" s="157"/>
      <c r="F13" s="348"/>
      <c r="G13" s="348"/>
      <c r="H13" s="341"/>
      <c r="I13" s="341"/>
    </row>
    <row r="14" spans="1:13" ht="15" customHeight="1" x14ac:dyDescent="0.2">
      <c r="A14" s="157"/>
      <c r="B14" s="157"/>
      <c r="C14" s="157"/>
      <c r="D14" s="157"/>
      <c r="E14" s="157"/>
      <c r="F14" s="113"/>
      <c r="G14" s="1287" t="s">
        <v>1055</v>
      </c>
      <c r="H14" s="1287"/>
      <c r="I14" s="1287"/>
    </row>
    <row r="15" spans="1:13" x14ac:dyDescent="0.2">
      <c r="A15" s="1389"/>
      <c r="B15" s="1389"/>
      <c r="C15" s="157"/>
      <c r="D15" s="157"/>
      <c r="E15" s="157"/>
      <c r="F15" s="159"/>
      <c r="G15" s="1287" t="s">
        <v>1056</v>
      </c>
      <c r="H15" s="1287"/>
      <c r="I15" s="1287"/>
    </row>
    <row r="16" spans="1:13" x14ac:dyDescent="0.2">
      <c r="A16" s="157"/>
      <c r="B16" s="157"/>
      <c r="C16" s="157"/>
      <c r="D16" s="157"/>
      <c r="E16" s="157"/>
      <c r="F16" s="157"/>
      <c r="G16" s="157"/>
      <c r="H16" s="157"/>
      <c r="I16" s="157"/>
      <c r="J16" s="157"/>
      <c r="K16" s="157"/>
      <c r="L16" s="157"/>
      <c r="M16" s="157"/>
    </row>
  </sheetData>
  <mergeCells count="9">
    <mergeCell ref="A15:B15"/>
    <mergeCell ref="A11:B11"/>
    <mergeCell ref="G14:I14"/>
    <mergeCell ref="G15:I15"/>
    <mergeCell ref="A1:F1"/>
    <mergeCell ref="A2:G2"/>
    <mergeCell ref="A4:G4"/>
    <mergeCell ref="F6:H6"/>
    <mergeCell ref="A5:C5"/>
  </mergeCells>
  <printOptions horizontalCentered="1"/>
  <pageMargins left="0.70866141732283472" right="0.70866141732283472" top="0.23622047244094491" bottom="0"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6"/>
  <sheetViews>
    <sheetView view="pageBreakPreview" topLeftCell="A7" zoomScale="90" zoomScaleSheetLayoutView="90" workbookViewId="0">
      <selection activeCell="H62" sqref="H62"/>
    </sheetView>
  </sheetViews>
  <sheetFormatPr defaultColWidth="9.140625" defaultRowHeight="12.75" x14ac:dyDescent="0.2"/>
  <cols>
    <col min="1" max="1" width="10.28515625" style="1033" customWidth="1"/>
    <col min="2" max="2" width="12" style="1033" customWidth="1"/>
    <col min="3" max="3" width="8.7109375" style="1033" bestFit="1" customWidth="1"/>
    <col min="4" max="4" width="12" style="1033" customWidth="1"/>
    <col min="5" max="5" width="8.7109375" style="1033" bestFit="1" customWidth="1"/>
    <col min="6" max="6" width="11.85546875" style="1033" customWidth="1"/>
    <col min="7" max="7" width="9.7109375" style="1033" customWidth="1"/>
    <col min="8" max="8" width="14.140625" style="1033" customWidth="1"/>
    <col min="9" max="9" width="13.140625" style="1033" customWidth="1"/>
    <col min="10" max="10" width="15" style="1033" customWidth="1"/>
    <col min="11" max="11" width="14.140625" style="1033" customWidth="1"/>
    <col min="12" max="16384" width="9.140625" style="1033"/>
  </cols>
  <sheetData>
    <row r="1" spans="1:19" ht="15" x14ac:dyDescent="0.2">
      <c r="D1" s="1288"/>
      <c r="E1" s="1288"/>
      <c r="H1" s="1034"/>
      <c r="I1" s="1544" t="s">
        <v>57</v>
      </c>
      <c r="J1" s="1544"/>
    </row>
    <row r="2" spans="1:19" ht="15" x14ac:dyDescent="0.2">
      <c r="A2" s="1543" t="s">
        <v>0</v>
      </c>
      <c r="B2" s="1543"/>
      <c r="C2" s="1543"/>
      <c r="D2" s="1543"/>
      <c r="E2" s="1543"/>
      <c r="F2" s="1543"/>
      <c r="G2" s="1543"/>
      <c r="H2" s="1543"/>
      <c r="I2" s="1543"/>
      <c r="J2" s="1543"/>
    </row>
    <row r="3" spans="1:19" ht="20.25" x14ac:dyDescent="0.2">
      <c r="A3" s="1545" t="s">
        <v>704</v>
      </c>
      <c r="B3" s="1545"/>
      <c r="C3" s="1545"/>
      <c r="D3" s="1545"/>
      <c r="E3" s="1545"/>
      <c r="F3" s="1545"/>
      <c r="G3" s="1545"/>
      <c r="H3" s="1545"/>
      <c r="I3" s="1545"/>
      <c r="J3" s="1545"/>
    </row>
    <row r="4" spans="1:19" ht="10.5" customHeight="1" x14ac:dyDescent="0.2"/>
    <row r="5" spans="1:19" s="729" customFormat="1" ht="24.75" customHeight="1" x14ac:dyDescent="0.2">
      <c r="A5" s="1546" t="s">
        <v>392</v>
      </c>
      <c r="B5" s="1546"/>
      <c r="C5" s="1546"/>
      <c r="D5" s="1546"/>
      <c r="E5" s="1546"/>
      <c r="F5" s="1546"/>
      <c r="G5" s="1546"/>
      <c r="H5" s="1546"/>
      <c r="I5" s="1546"/>
      <c r="J5" s="1546"/>
      <c r="K5" s="1546"/>
    </row>
    <row r="6" spans="1:19" s="729" customFormat="1" ht="15.75" customHeight="1" x14ac:dyDescent="0.2">
      <c r="A6" s="866"/>
      <c r="B6" s="866"/>
      <c r="C6" s="866"/>
      <c r="D6" s="866"/>
      <c r="E6" s="866"/>
      <c r="F6" s="866"/>
      <c r="G6" s="866"/>
      <c r="H6" s="866"/>
      <c r="I6" s="866"/>
      <c r="J6" s="866"/>
    </row>
    <row r="7" spans="1:19" s="729" customFormat="1" ht="15.75" x14ac:dyDescent="0.2">
      <c r="A7" s="1300" t="s">
        <v>873</v>
      </c>
      <c r="B7" s="1300"/>
      <c r="C7" s="1300"/>
      <c r="E7" s="1288"/>
      <c r="F7" s="1288"/>
      <c r="G7" s="1288"/>
      <c r="H7" s="1288"/>
      <c r="I7" s="1288" t="s">
        <v>1039</v>
      </c>
      <c r="J7" s="1288"/>
      <c r="K7" s="1288"/>
    </row>
    <row r="8" spans="1:19" s="1017" customFormat="1" ht="15.75" hidden="1" x14ac:dyDescent="0.2">
      <c r="C8" s="1543" t="s">
        <v>12</v>
      </c>
      <c r="D8" s="1543"/>
      <c r="E8" s="1543"/>
      <c r="F8" s="1543"/>
      <c r="G8" s="1543"/>
      <c r="H8" s="1543"/>
      <c r="I8" s="1543"/>
      <c r="J8" s="1543"/>
    </row>
    <row r="9" spans="1:19" x14ac:dyDescent="0.2">
      <c r="A9" s="1541" t="s">
        <v>19</v>
      </c>
      <c r="B9" s="1541" t="s">
        <v>47</v>
      </c>
      <c r="C9" s="1549" t="s">
        <v>418</v>
      </c>
      <c r="D9" s="1550"/>
      <c r="E9" s="1549" t="s">
        <v>33</v>
      </c>
      <c r="F9" s="1550"/>
      <c r="G9" s="1549" t="s">
        <v>34</v>
      </c>
      <c r="H9" s="1550"/>
      <c r="I9" s="1548" t="s">
        <v>91</v>
      </c>
      <c r="J9" s="1548"/>
      <c r="K9" s="1541" t="s">
        <v>467</v>
      </c>
      <c r="R9" s="751"/>
      <c r="S9" s="867"/>
    </row>
    <row r="10" spans="1:19" s="1016" customFormat="1" ht="51" x14ac:dyDescent="0.2">
      <c r="A10" s="1542"/>
      <c r="B10" s="1542"/>
      <c r="C10" s="868" t="s">
        <v>35</v>
      </c>
      <c r="D10" s="868" t="s">
        <v>90</v>
      </c>
      <c r="E10" s="868" t="s">
        <v>35</v>
      </c>
      <c r="F10" s="868" t="s">
        <v>90</v>
      </c>
      <c r="G10" s="868" t="s">
        <v>35</v>
      </c>
      <c r="H10" s="868" t="s">
        <v>90</v>
      </c>
      <c r="I10" s="1036" t="s">
        <v>118</v>
      </c>
      <c r="J10" s="1036" t="s">
        <v>119</v>
      </c>
      <c r="K10" s="1542"/>
    </row>
    <row r="11" spans="1:19" x14ac:dyDescent="0.2">
      <c r="A11" s="733">
        <v>1</v>
      </c>
      <c r="B11" s="733">
        <v>2</v>
      </c>
      <c r="C11" s="733">
        <v>3</v>
      </c>
      <c r="D11" s="733">
        <v>4</v>
      </c>
      <c r="E11" s="733">
        <v>5</v>
      </c>
      <c r="F11" s="733">
        <v>6</v>
      </c>
      <c r="G11" s="733">
        <v>7</v>
      </c>
      <c r="H11" s="733">
        <v>8</v>
      </c>
      <c r="I11" s="1056">
        <v>9</v>
      </c>
      <c r="J11" s="1056">
        <v>10</v>
      </c>
      <c r="K11" s="1018">
        <v>11</v>
      </c>
    </row>
    <row r="12" spans="1:19" ht="15" hidden="1" x14ac:dyDescent="0.2">
      <c r="A12" s="1551">
        <v>1</v>
      </c>
      <c r="B12" s="1553" t="s">
        <v>332</v>
      </c>
      <c r="C12" s="869">
        <v>0</v>
      </c>
      <c r="D12" s="741">
        <v>0</v>
      </c>
      <c r="E12" s="869">
        <v>0</v>
      </c>
      <c r="F12" s="741">
        <v>0</v>
      </c>
      <c r="G12" s="869">
        <v>0</v>
      </c>
      <c r="H12" s="741">
        <v>0</v>
      </c>
      <c r="I12" s="995">
        <v>0</v>
      </c>
      <c r="J12" s="565">
        <v>0</v>
      </c>
      <c r="K12" s="751"/>
    </row>
    <row r="13" spans="1:19" ht="15" hidden="1" x14ac:dyDescent="0.2">
      <c r="A13" s="1552"/>
      <c r="B13" s="1553"/>
      <c r="C13" s="869">
        <v>0</v>
      </c>
      <c r="D13" s="741">
        <v>0</v>
      </c>
      <c r="E13" s="869">
        <v>0</v>
      </c>
      <c r="F13" s="741">
        <v>0</v>
      </c>
      <c r="G13" s="869">
        <v>0</v>
      </c>
      <c r="H13" s="741">
        <v>0</v>
      </c>
      <c r="I13" s="995">
        <v>0</v>
      </c>
      <c r="J13" s="565">
        <v>0</v>
      </c>
      <c r="K13" s="751"/>
    </row>
    <row r="14" spans="1:19" ht="15" x14ac:dyDescent="0.2">
      <c r="A14" s="870"/>
      <c r="B14" s="1553"/>
      <c r="C14" s="869">
        <f t="shared" ref="C14:J14" si="0">SUM(C12:C13)</f>
        <v>0</v>
      </c>
      <c r="D14" s="741">
        <f t="shared" si="0"/>
        <v>0</v>
      </c>
      <c r="E14" s="869">
        <v>0</v>
      </c>
      <c r="F14" s="741">
        <v>0</v>
      </c>
      <c r="G14" s="869">
        <f t="shared" si="0"/>
        <v>0</v>
      </c>
      <c r="H14" s="741">
        <f t="shared" si="0"/>
        <v>0</v>
      </c>
      <c r="I14" s="995">
        <f t="shared" si="0"/>
        <v>0</v>
      </c>
      <c r="J14" s="565">
        <f t="shared" si="0"/>
        <v>0</v>
      </c>
      <c r="K14" s="751"/>
    </row>
    <row r="15" spans="1:19" ht="15" hidden="1" x14ac:dyDescent="0.2">
      <c r="A15" s="1551">
        <v>2</v>
      </c>
      <c r="B15" s="1553" t="s">
        <v>333</v>
      </c>
      <c r="C15" s="869">
        <v>0</v>
      </c>
      <c r="D15" s="741">
        <v>0</v>
      </c>
      <c r="E15" s="869">
        <v>0</v>
      </c>
      <c r="F15" s="741">
        <v>0</v>
      </c>
      <c r="G15" s="869">
        <v>0</v>
      </c>
      <c r="H15" s="741">
        <v>0</v>
      </c>
      <c r="I15" s="995">
        <v>0</v>
      </c>
      <c r="J15" s="565">
        <v>0</v>
      </c>
      <c r="K15" s="751"/>
    </row>
    <row r="16" spans="1:19" ht="15" hidden="1" x14ac:dyDescent="0.2">
      <c r="A16" s="1552"/>
      <c r="B16" s="1553"/>
      <c r="C16" s="360">
        <v>143</v>
      </c>
      <c r="D16" s="360">
        <v>55.8</v>
      </c>
      <c r="E16" s="360">
        <v>143</v>
      </c>
      <c r="F16" s="360">
        <v>55.8</v>
      </c>
      <c r="G16" s="360">
        <v>0</v>
      </c>
      <c r="H16" s="360">
        <v>0</v>
      </c>
      <c r="I16" s="1015">
        <v>0</v>
      </c>
      <c r="J16" s="1015">
        <v>0</v>
      </c>
      <c r="K16" s="360">
        <v>0</v>
      </c>
    </row>
    <row r="17" spans="1:11" ht="15" x14ac:dyDescent="0.2">
      <c r="A17" s="870"/>
      <c r="B17" s="1553"/>
      <c r="C17" s="869">
        <f t="shared" ref="C17:J17" si="1">SUM(C15:C16)</f>
        <v>143</v>
      </c>
      <c r="D17" s="741">
        <f t="shared" si="1"/>
        <v>55.8</v>
      </c>
      <c r="E17" s="869">
        <v>143</v>
      </c>
      <c r="F17" s="741">
        <v>55.8</v>
      </c>
      <c r="G17" s="869">
        <f t="shared" si="1"/>
        <v>0</v>
      </c>
      <c r="H17" s="741">
        <f t="shared" si="1"/>
        <v>0</v>
      </c>
      <c r="I17" s="995">
        <f t="shared" si="1"/>
        <v>0</v>
      </c>
      <c r="J17" s="565">
        <f t="shared" si="1"/>
        <v>0</v>
      </c>
      <c r="K17" s="360"/>
    </row>
    <row r="18" spans="1:11" ht="15" hidden="1" x14ac:dyDescent="0.2">
      <c r="A18" s="1551">
        <v>3</v>
      </c>
      <c r="B18" s="1553" t="s">
        <v>334</v>
      </c>
      <c r="C18" s="869">
        <v>196</v>
      </c>
      <c r="D18" s="741">
        <v>117.6</v>
      </c>
      <c r="E18" s="869">
        <v>196</v>
      </c>
      <c r="F18" s="741">
        <v>117.6</v>
      </c>
      <c r="G18" s="869">
        <v>0</v>
      </c>
      <c r="H18" s="741">
        <v>0</v>
      </c>
      <c r="I18" s="995">
        <v>0</v>
      </c>
      <c r="J18" s="565">
        <v>0</v>
      </c>
      <c r="K18" s="751"/>
    </row>
    <row r="19" spans="1:11" ht="15" hidden="1" x14ac:dyDescent="0.2">
      <c r="A19" s="1552"/>
      <c r="B19" s="1553"/>
      <c r="C19" s="869">
        <v>0</v>
      </c>
      <c r="D19" s="741">
        <v>0</v>
      </c>
      <c r="E19" s="869">
        <v>0</v>
      </c>
      <c r="F19" s="741">
        <v>0</v>
      </c>
      <c r="G19" s="869">
        <v>0</v>
      </c>
      <c r="H19" s="741">
        <v>0</v>
      </c>
      <c r="I19" s="995">
        <v>0</v>
      </c>
      <c r="J19" s="565">
        <v>0</v>
      </c>
      <c r="K19" s="751"/>
    </row>
    <row r="20" spans="1:11" ht="15" x14ac:dyDescent="0.2">
      <c r="A20" s="870"/>
      <c r="B20" s="1553"/>
      <c r="C20" s="869">
        <v>87</v>
      </c>
      <c r="D20" s="741">
        <v>90.18</v>
      </c>
      <c r="E20" s="869">
        <v>87</v>
      </c>
      <c r="F20" s="741">
        <v>90.18</v>
      </c>
      <c r="G20" s="869">
        <f t="shared" ref="G20:J20" si="2">SUM(G18:G19)</f>
        <v>0</v>
      </c>
      <c r="H20" s="741">
        <f t="shared" si="2"/>
        <v>0</v>
      </c>
      <c r="I20" s="995">
        <f t="shared" si="2"/>
        <v>0</v>
      </c>
      <c r="J20" s="565">
        <f t="shared" si="2"/>
        <v>0</v>
      </c>
      <c r="K20" s="751"/>
    </row>
    <row r="21" spans="1:11" ht="15" hidden="1" x14ac:dyDescent="0.2">
      <c r="A21" s="1551">
        <v>4</v>
      </c>
      <c r="B21" s="1553" t="s">
        <v>335</v>
      </c>
      <c r="C21" s="869">
        <v>0</v>
      </c>
      <c r="D21" s="741">
        <v>0</v>
      </c>
      <c r="E21" s="869">
        <v>0</v>
      </c>
      <c r="F21" s="741">
        <v>0</v>
      </c>
      <c r="G21" s="869">
        <v>0</v>
      </c>
      <c r="H21" s="741">
        <v>0</v>
      </c>
      <c r="I21" s="995">
        <v>0</v>
      </c>
      <c r="J21" s="565">
        <v>0</v>
      </c>
      <c r="K21" s="751"/>
    </row>
    <row r="22" spans="1:11" ht="15" hidden="1" x14ac:dyDescent="0.2">
      <c r="A22" s="1552"/>
      <c r="B22" s="1553"/>
      <c r="C22" s="869">
        <v>0</v>
      </c>
      <c r="D22" s="741">
        <v>0</v>
      </c>
      <c r="E22" s="869">
        <v>0</v>
      </c>
      <c r="F22" s="741">
        <v>0</v>
      </c>
      <c r="G22" s="869">
        <v>0</v>
      </c>
      <c r="H22" s="741">
        <v>0</v>
      </c>
      <c r="I22" s="995">
        <v>0</v>
      </c>
      <c r="J22" s="565">
        <v>0</v>
      </c>
      <c r="K22" s="751"/>
    </row>
    <row r="23" spans="1:11" ht="15" x14ac:dyDescent="0.2">
      <c r="A23" s="870"/>
      <c r="B23" s="1553"/>
      <c r="C23" s="869">
        <f t="shared" ref="C23:J23" si="3">SUM(C21:C22)</f>
        <v>0</v>
      </c>
      <c r="D23" s="741">
        <f t="shared" si="3"/>
        <v>0</v>
      </c>
      <c r="E23" s="869">
        <v>0</v>
      </c>
      <c r="F23" s="741">
        <v>0</v>
      </c>
      <c r="G23" s="869">
        <f t="shared" si="3"/>
        <v>0</v>
      </c>
      <c r="H23" s="741">
        <f t="shared" si="3"/>
        <v>0</v>
      </c>
      <c r="I23" s="995">
        <f t="shared" si="3"/>
        <v>0</v>
      </c>
      <c r="J23" s="565">
        <f t="shared" si="3"/>
        <v>0</v>
      </c>
      <c r="K23" s="751"/>
    </row>
    <row r="24" spans="1:11" ht="15" hidden="1" x14ac:dyDescent="0.2">
      <c r="A24" s="1551">
        <v>5</v>
      </c>
      <c r="B24" s="1553" t="s">
        <v>336</v>
      </c>
      <c r="C24" s="869">
        <v>0</v>
      </c>
      <c r="D24" s="741">
        <v>0</v>
      </c>
      <c r="E24" s="869">
        <v>0</v>
      </c>
      <c r="F24" s="741">
        <v>0</v>
      </c>
      <c r="G24" s="869">
        <v>0</v>
      </c>
      <c r="H24" s="741">
        <v>0</v>
      </c>
      <c r="I24" s="995">
        <v>0</v>
      </c>
      <c r="J24" s="565">
        <v>0</v>
      </c>
      <c r="K24" s="751"/>
    </row>
    <row r="25" spans="1:11" ht="15" hidden="1" x14ac:dyDescent="0.2">
      <c r="A25" s="1552"/>
      <c r="B25" s="1553"/>
      <c r="C25" s="869">
        <v>0</v>
      </c>
      <c r="D25" s="741">
        <v>0</v>
      </c>
      <c r="E25" s="869">
        <v>0</v>
      </c>
      <c r="F25" s="741">
        <v>0</v>
      </c>
      <c r="G25" s="869">
        <v>0</v>
      </c>
      <c r="H25" s="741">
        <v>0</v>
      </c>
      <c r="I25" s="995">
        <v>0</v>
      </c>
      <c r="J25" s="565">
        <v>0</v>
      </c>
      <c r="K25" s="751"/>
    </row>
    <row r="26" spans="1:11" ht="15" x14ac:dyDescent="0.2">
      <c r="A26" s="870"/>
      <c r="B26" s="1553"/>
      <c r="C26" s="869">
        <v>0</v>
      </c>
      <c r="D26" s="741">
        <f t="shared" ref="D26:J26" si="4">SUM(D24:D25)</f>
        <v>0</v>
      </c>
      <c r="E26" s="869">
        <v>0</v>
      </c>
      <c r="F26" s="741">
        <v>0</v>
      </c>
      <c r="G26" s="869">
        <f t="shared" si="4"/>
        <v>0</v>
      </c>
      <c r="H26" s="741">
        <f t="shared" si="4"/>
        <v>0</v>
      </c>
      <c r="I26" s="995">
        <f t="shared" si="4"/>
        <v>0</v>
      </c>
      <c r="J26" s="565">
        <f t="shared" si="4"/>
        <v>0</v>
      </c>
      <c r="K26" s="751"/>
    </row>
    <row r="27" spans="1:11" ht="15" hidden="1" x14ac:dyDescent="0.2">
      <c r="A27" s="1551">
        <v>6</v>
      </c>
      <c r="B27" s="1553" t="s">
        <v>337</v>
      </c>
      <c r="C27" s="869">
        <v>0</v>
      </c>
      <c r="D27" s="741">
        <v>0</v>
      </c>
      <c r="E27" s="869">
        <v>0</v>
      </c>
      <c r="F27" s="741">
        <v>0</v>
      </c>
      <c r="G27" s="869">
        <v>0</v>
      </c>
      <c r="H27" s="741">
        <v>0</v>
      </c>
      <c r="I27" s="995">
        <v>0</v>
      </c>
      <c r="J27" s="565">
        <v>0</v>
      </c>
      <c r="K27" s="751"/>
    </row>
    <row r="28" spans="1:11" ht="15" hidden="1" x14ac:dyDescent="0.2">
      <c r="A28" s="1552"/>
      <c r="B28" s="1553"/>
      <c r="C28" s="360">
        <v>97</v>
      </c>
      <c r="D28" s="360">
        <v>77.62</v>
      </c>
      <c r="E28" s="360">
        <v>97</v>
      </c>
      <c r="F28" s="360">
        <v>77.62</v>
      </c>
      <c r="G28" s="360">
        <v>0</v>
      </c>
      <c r="H28" s="360">
        <v>0</v>
      </c>
      <c r="I28" s="1015">
        <v>0</v>
      </c>
      <c r="J28" s="1015">
        <v>0</v>
      </c>
      <c r="K28" s="360">
        <v>0</v>
      </c>
    </row>
    <row r="29" spans="1:11" ht="15" x14ac:dyDescent="0.2">
      <c r="A29" s="870"/>
      <c r="B29" s="1553"/>
      <c r="C29" s="869">
        <f t="shared" ref="C29:J29" si="5">SUM(C27:C28)</f>
        <v>97</v>
      </c>
      <c r="D29" s="741">
        <f t="shared" si="5"/>
        <v>77.62</v>
      </c>
      <c r="E29" s="869">
        <v>97</v>
      </c>
      <c r="F29" s="741">
        <v>77.62</v>
      </c>
      <c r="G29" s="869">
        <f t="shared" si="5"/>
        <v>0</v>
      </c>
      <c r="H29" s="741">
        <f t="shared" si="5"/>
        <v>0</v>
      </c>
      <c r="I29" s="995">
        <f t="shared" si="5"/>
        <v>0</v>
      </c>
      <c r="J29" s="565">
        <f t="shared" si="5"/>
        <v>0</v>
      </c>
      <c r="K29" s="360"/>
    </row>
    <row r="30" spans="1:11" ht="15" hidden="1" x14ac:dyDescent="0.2">
      <c r="A30" s="1551">
        <v>7</v>
      </c>
      <c r="B30" s="1553" t="s">
        <v>338</v>
      </c>
      <c r="C30" s="869">
        <v>150</v>
      </c>
      <c r="D30" s="741">
        <v>135</v>
      </c>
      <c r="E30" s="869">
        <v>150</v>
      </c>
      <c r="F30" s="741">
        <v>135</v>
      </c>
      <c r="G30" s="869">
        <v>0</v>
      </c>
      <c r="H30" s="741">
        <v>0</v>
      </c>
      <c r="I30" s="995">
        <v>0</v>
      </c>
      <c r="J30" s="565">
        <v>0</v>
      </c>
      <c r="K30" s="751"/>
    </row>
    <row r="31" spans="1:11" ht="15" hidden="1" x14ac:dyDescent="0.2">
      <c r="A31" s="1552"/>
      <c r="B31" s="1553"/>
      <c r="C31" s="869">
        <v>0</v>
      </c>
      <c r="D31" s="741">
        <v>0</v>
      </c>
      <c r="E31" s="869">
        <v>0</v>
      </c>
      <c r="F31" s="741">
        <v>0</v>
      </c>
      <c r="G31" s="869">
        <v>0</v>
      </c>
      <c r="H31" s="741">
        <v>0</v>
      </c>
      <c r="I31" s="995">
        <v>0</v>
      </c>
      <c r="J31" s="565">
        <v>0</v>
      </c>
      <c r="K31" s="751"/>
    </row>
    <row r="32" spans="1:11" ht="15" x14ac:dyDescent="0.2">
      <c r="A32" s="870"/>
      <c r="B32" s="1553"/>
      <c r="C32" s="869">
        <v>0</v>
      </c>
      <c r="D32" s="741">
        <v>0</v>
      </c>
      <c r="E32" s="869">
        <v>0</v>
      </c>
      <c r="F32" s="741">
        <v>0</v>
      </c>
      <c r="G32" s="869">
        <f t="shared" ref="G32:J32" si="6">SUM(G30:G31)</f>
        <v>0</v>
      </c>
      <c r="H32" s="741">
        <f t="shared" si="6"/>
        <v>0</v>
      </c>
      <c r="I32" s="995">
        <f t="shared" si="6"/>
        <v>0</v>
      </c>
      <c r="J32" s="565">
        <f t="shared" si="6"/>
        <v>0</v>
      </c>
      <c r="K32" s="751"/>
    </row>
    <row r="33" spans="1:11" s="867" customFormat="1" ht="15" hidden="1" x14ac:dyDescent="0.2">
      <c r="A33" s="1551">
        <v>8</v>
      </c>
      <c r="B33" s="1553" t="s">
        <v>214</v>
      </c>
      <c r="C33" s="869">
        <v>0</v>
      </c>
      <c r="D33" s="741">
        <v>0</v>
      </c>
      <c r="E33" s="869">
        <v>0</v>
      </c>
      <c r="F33" s="741">
        <v>0</v>
      </c>
      <c r="G33" s="869">
        <v>0</v>
      </c>
      <c r="H33" s="741">
        <v>0</v>
      </c>
      <c r="I33" s="995">
        <v>0</v>
      </c>
      <c r="J33" s="565">
        <v>0</v>
      </c>
      <c r="K33" s="751"/>
    </row>
    <row r="34" spans="1:11" s="867" customFormat="1" ht="15" hidden="1" x14ac:dyDescent="0.2">
      <c r="A34" s="1552"/>
      <c r="B34" s="1553"/>
      <c r="C34" s="869">
        <v>0</v>
      </c>
      <c r="D34" s="741">
        <v>0</v>
      </c>
      <c r="E34" s="869">
        <v>0</v>
      </c>
      <c r="F34" s="741">
        <v>0</v>
      </c>
      <c r="G34" s="869">
        <v>0</v>
      </c>
      <c r="H34" s="741">
        <v>0</v>
      </c>
      <c r="I34" s="995">
        <v>0</v>
      </c>
      <c r="J34" s="565">
        <v>0</v>
      </c>
      <c r="K34" s="751"/>
    </row>
    <row r="35" spans="1:11" s="867" customFormat="1" ht="15" x14ac:dyDescent="0.2">
      <c r="A35" s="870"/>
      <c r="B35" s="1553"/>
      <c r="C35" s="869">
        <f t="shared" ref="C35:J35" si="7">SUM(C33:C34)</f>
        <v>0</v>
      </c>
      <c r="D35" s="741">
        <f t="shared" si="7"/>
        <v>0</v>
      </c>
      <c r="E35" s="869">
        <v>0</v>
      </c>
      <c r="F35" s="741">
        <v>0</v>
      </c>
      <c r="G35" s="869">
        <f t="shared" si="7"/>
        <v>0</v>
      </c>
      <c r="H35" s="741">
        <f t="shared" si="7"/>
        <v>0</v>
      </c>
      <c r="I35" s="995">
        <f t="shared" si="7"/>
        <v>0</v>
      </c>
      <c r="J35" s="565">
        <f t="shared" si="7"/>
        <v>0</v>
      </c>
      <c r="K35" s="751"/>
    </row>
    <row r="36" spans="1:11" s="867" customFormat="1" ht="15" hidden="1" x14ac:dyDescent="0.2">
      <c r="A36" s="1551">
        <v>9</v>
      </c>
      <c r="B36" s="1553" t="s">
        <v>313</v>
      </c>
      <c r="C36" s="869">
        <v>0</v>
      </c>
      <c r="D36" s="741">
        <v>0</v>
      </c>
      <c r="E36" s="869">
        <v>0</v>
      </c>
      <c r="F36" s="741">
        <v>0</v>
      </c>
      <c r="G36" s="869">
        <v>0</v>
      </c>
      <c r="H36" s="741">
        <v>0</v>
      </c>
      <c r="I36" s="995">
        <v>0</v>
      </c>
      <c r="J36" s="565">
        <v>0</v>
      </c>
      <c r="K36" s="751"/>
    </row>
    <row r="37" spans="1:11" s="867" customFormat="1" ht="15" hidden="1" x14ac:dyDescent="0.2">
      <c r="A37" s="1552"/>
      <c r="B37" s="1553"/>
      <c r="C37" s="869">
        <v>0</v>
      </c>
      <c r="D37" s="741">
        <v>0</v>
      </c>
      <c r="E37" s="869">
        <v>0</v>
      </c>
      <c r="F37" s="741">
        <v>0</v>
      </c>
      <c r="G37" s="869">
        <v>0</v>
      </c>
      <c r="H37" s="741">
        <v>0</v>
      </c>
      <c r="I37" s="995">
        <v>0</v>
      </c>
      <c r="J37" s="565">
        <v>0</v>
      </c>
      <c r="K37" s="751"/>
    </row>
    <row r="38" spans="1:11" s="867" customFormat="1" ht="15" x14ac:dyDescent="0.2">
      <c r="A38" s="870"/>
      <c r="B38" s="1553"/>
      <c r="C38" s="869">
        <v>0</v>
      </c>
      <c r="D38" s="741">
        <f t="shared" ref="D38:J38" si="8">SUM(D36:D37)</f>
        <v>0</v>
      </c>
      <c r="E38" s="869">
        <v>0</v>
      </c>
      <c r="F38" s="741">
        <v>0</v>
      </c>
      <c r="G38" s="869">
        <f t="shared" si="8"/>
        <v>0</v>
      </c>
      <c r="H38" s="741">
        <f t="shared" si="8"/>
        <v>0</v>
      </c>
      <c r="I38" s="995">
        <f t="shared" si="8"/>
        <v>0</v>
      </c>
      <c r="J38" s="565">
        <f t="shared" si="8"/>
        <v>0</v>
      </c>
      <c r="K38" s="751"/>
    </row>
    <row r="39" spans="1:11" s="867" customFormat="1" ht="15" hidden="1" x14ac:dyDescent="0.2">
      <c r="A39" s="1551">
        <v>10</v>
      </c>
      <c r="B39" s="1553" t="s">
        <v>466</v>
      </c>
      <c r="C39" s="869">
        <v>0</v>
      </c>
      <c r="D39" s="741">
        <v>0</v>
      </c>
      <c r="E39" s="869">
        <v>0</v>
      </c>
      <c r="F39" s="741">
        <v>0</v>
      </c>
      <c r="G39" s="869">
        <v>0</v>
      </c>
      <c r="H39" s="741">
        <v>0</v>
      </c>
      <c r="I39" s="995">
        <v>0</v>
      </c>
      <c r="J39" s="565">
        <v>0</v>
      </c>
      <c r="K39" s="751"/>
    </row>
    <row r="40" spans="1:11" s="867" customFormat="1" ht="15" hidden="1" x14ac:dyDescent="0.2">
      <c r="A40" s="1552"/>
      <c r="B40" s="1553"/>
      <c r="C40" s="869">
        <v>0</v>
      </c>
      <c r="D40" s="741">
        <v>0</v>
      </c>
      <c r="E40" s="869">
        <v>0</v>
      </c>
      <c r="F40" s="741">
        <v>0</v>
      </c>
      <c r="G40" s="869">
        <v>0</v>
      </c>
      <c r="H40" s="741">
        <v>0</v>
      </c>
      <c r="I40" s="995">
        <v>0</v>
      </c>
      <c r="J40" s="565">
        <v>0</v>
      </c>
      <c r="K40" s="751"/>
    </row>
    <row r="41" spans="1:11" s="867" customFormat="1" ht="15" x14ac:dyDescent="0.2">
      <c r="A41" s="870"/>
      <c r="B41" s="1031" t="s">
        <v>466</v>
      </c>
      <c r="C41" s="869">
        <v>0</v>
      </c>
      <c r="D41" s="741">
        <f t="shared" ref="D41:J41" si="9">SUM(D39:D40)</f>
        <v>0</v>
      </c>
      <c r="E41" s="869">
        <v>0</v>
      </c>
      <c r="F41" s="741">
        <v>0</v>
      </c>
      <c r="G41" s="869">
        <f t="shared" si="9"/>
        <v>0</v>
      </c>
      <c r="H41" s="741">
        <f t="shared" si="9"/>
        <v>0</v>
      </c>
      <c r="I41" s="995">
        <f t="shared" si="9"/>
        <v>0</v>
      </c>
      <c r="J41" s="565">
        <f t="shared" si="9"/>
        <v>0</v>
      </c>
      <c r="K41" s="751"/>
    </row>
    <row r="42" spans="1:11" s="867" customFormat="1" ht="15" hidden="1" x14ac:dyDescent="0.2">
      <c r="A42" s="1551">
        <v>11</v>
      </c>
      <c r="B42" s="1553" t="s">
        <v>429</v>
      </c>
      <c r="C42" s="869">
        <v>0</v>
      </c>
      <c r="D42" s="741">
        <v>0</v>
      </c>
      <c r="E42" s="869">
        <v>0</v>
      </c>
      <c r="F42" s="741">
        <v>0</v>
      </c>
      <c r="G42" s="869">
        <v>0</v>
      </c>
      <c r="H42" s="741">
        <v>0</v>
      </c>
      <c r="I42" s="995">
        <v>0</v>
      </c>
      <c r="J42" s="565">
        <v>0</v>
      </c>
      <c r="K42" s="751"/>
    </row>
    <row r="43" spans="1:11" s="867" customFormat="1" ht="15" hidden="1" x14ac:dyDescent="0.2">
      <c r="A43" s="1552"/>
      <c r="B43" s="1553"/>
      <c r="C43" s="869">
        <v>0</v>
      </c>
      <c r="D43" s="741">
        <v>0</v>
      </c>
      <c r="E43" s="869">
        <v>0</v>
      </c>
      <c r="F43" s="741">
        <v>0</v>
      </c>
      <c r="G43" s="869">
        <v>0</v>
      </c>
      <c r="H43" s="741">
        <v>0</v>
      </c>
      <c r="I43" s="995">
        <v>0</v>
      </c>
      <c r="J43" s="565">
        <v>0</v>
      </c>
      <c r="K43" s="751"/>
    </row>
    <row r="44" spans="1:11" s="867" customFormat="1" ht="15" x14ac:dyDescent="0.2">
      <c r="A44" s="870"/>
      <c r="B44" s="1553"/>
      <c r="C44" s="869">
        <v>0</v>
      </c>
      <c r="D44" s="741">
        <f t="shared" ref="D44:J44" si="10">SUM(D42:D43)</f>
        <v>0</v>
      </c>
      <c r="E44" s="869">
        <v>0</v>
      </c>
      <c r="F44" s="741">
        <v>0</v>
      </c>
      <c r="G44" s="869">
        <f t="shared" si="10"/>
        <v>0</v>
      </c>
      <c r="H44" s="741">
        <f t="shared" si="10"/>
        <v>0</v>
      </c>
      <c r="I44" s="995">
        <f t="shared" si="10"/>
        <v>0</v>
      </c>
      <c r="J44" s="565">
        <f t="shared" si="10"/>
        <v>0</v>
      </c>
      <c r="K44" s="751"/>
    </row>
    <row r="45" spans="1:11" s="867" customFormat="1" ht="15" hidden="1" x14ac:dyDescent="0.2">
      <c r="A45" s="1551">
        <v>12</v>
      </c>
      <c r="B45" s="1553" t="s">
        <v>465</v>
      </c>
      <c r="C45" s="869">
        <v>0</v>
      </c>
      <c r="D45" s="741">
        <v>0</v>
      </c>
      <c r="E45" s="869">
        <v>0</v>
      </c>
      <c r="F45" s="741">
        <v>0</v>
      </c>
      <c r="G45" s="869">
        <v>0</v>
      </c>
      <c r="H45" s="741">
        <v>0</v>
      </c>
      <c r="I45" s="995">
        <v>0</v>
      </c>
      <c r="J45" s="565">
        <v>0</v>
      </c>
      <c r="K45" s="751"/>
    </row>
    <row r="46" spans="1:11" s="867" customFormat="1" ht="15" hidden="1" x14ac:dyDescent="0.2">
      <c r="A46" s="1552"/>
      <c r="B46" s="1553"/>
      <c r="C46" s="869">
        <v>0</v>
      </c>
      <c r="D46" s="741">
        <v>0</v>
      </c>
      <c r="E46" s="869">
        <v>0</v>
      </c>
      <c r="F46" s="741">
        <v>0</v>
      </c>
      <c r="G46" s="869">
        <v>0</v>
      </c>
      <c r="H46" s="741">
        <v>0</v>
      </c>
      <c r="I46" s="995">
        <v>0</v>
      </c>
      <c r="J46" s="565">
        <v>0</v>
      </c>
      <c r="K46" s="751"/>
    </row>
    <row r="47" spans="1:11" s="867" customFormat="1" ht="15" x14ac:dyDescent="0.2">
      <c r="A47" s="870"/>
      <c r="B47" s="1553"/>
      <c r="C47" s="869">
        <v>0</v>
      </c>
      <c r="D47" s="741">
        <f t="shared" ref="D47:J47" si="11">SUM(D45:D46)</f>
        <v>0</v>
      </c>
      <c r="E47" s="869">
        <v>0</v>
      </c>
      <c r="F47" s="741">
        <v>0</v>
      </c>
      <c r="G47" s="869">
        <f t="shared" si="11"/>
        <v>0</v>
      </c>
      <c r="H47" s="741">
        <f t="shared" si="11"/>
        <v>0</v>
      </c>
      <c r="I47" s="995">
        <f t="shared" si="11"/>
        <v>0</v>
      </c>
      <c r="J47" s="565">
        <f t="shared" si="11"/>
        <v>0</v>
      </c>
      <c r="K47" s="751"/>
    </row>
    <row r="48" spans="1:11" s="867" customFormat="1" ht="15" hidden="1" x14ac:dyDescent="0.2">
      <c r="A48" s="1551">
        <v>13</v>
      </c>
      <c r="B48" s="1553" t="s">
        <v>645</v>
      </c>
      <c r="C48" s="869">
        <v>0</v>
      </c>
      <c r="D48" s="741">
        <v>0</v>
      </c>
      <c r="E48" s="869">
        <v>0</v>
      </c>
      <c r="F48" s="741">
        <v>0</v>
      </c>
      <c r="G48" s="869">
        <v>0</v>
      </c>
      <c r="H48" s="741">
        <v>0</v>
      </c>
      <c r="I48" s="995">
        <v>0</v>
      </c>
      <c r="J48" s="565">
        <v>0</v>
      </c>
      <c r="K48" s="751"/>
    </row>
    <row r="49" spans="1:16" s="867" customFormat="1" ht="15" hidden="1" x14ac:dyDescent="0.2">
      <c r="A49" s="1552"/>
      <c r="B49" s="1553"/>
      <c r="C49" s="869">
        <v>0</v>
      </c>
      <c r="D49" s="741">
        <v>0</v>
      </c>
      <c r="E49" s="869">
        <v>0</v>
      </c>
      <c r="F49" s="741">
        <v>0</v>
      </c>
      <c r="G49" s="869">
        <v>0</v>
      </c>
      <c r="H49" s="741">
        <v>0</v>
      </c>
      <c r="I49" s="995">
        <v>0</v>
      </c>
      <c r="J49" s="565">
        <v>0</v>
      </c>
      <c r="K49" s="751"/>
    </row>
    <row r="50" spans="1:16" s="867" customFormat="1" ht="15" x14ac:dyDescent="0.2">
      <c r="A50" s="870"/>
      <c r="B50" s="1553"/>
      <c r="C50" s="869">
        <v>0</v>
      </c>
      <c r="D50" s="741">
        <f t="shared" ref="D50:J50" si="12">SUM(D48:D49)</f>
        <v>0</v>
      </c>
      <c r="E50" s="869">
        <v>0</v>
      </c>
      <c r="F50" s="741">
        <v>0</v>
      </c>
      <c r="G50" s="869">
        <f t="shared" si="12"/>
        <v>0</v>
      </c>
      <c r="H50" s="741">
        <f t="shared" si="12"/>
        <v>0</v>
      </c>
      <c r="I50" s="995">
        <f t="shared" si="12"/>
        <v>0</v>
      </c>
      <c r="J50" s="565">
        <f t="shared" si="12"/>
        <v>0</v>
      </c>
      <c r="K50" s="751"/>
    </row>
    <row r="51" spans="1:16" s="867" customFormat="1" ht="15" hidden="1" x14ac:dyDescent="0.2">
      <c r="A51" s="1554">
        <v>14</v>
      </c>
      <c r="B51" s="1553" t="s">
        <v>724</v>
      </c>
      <c r="C51" s="869">
        <v>0</v>
      </c>
      <c r="D51" s="741">
        <v>0</v>
      </c>
      <c r="E51" s="869">
        <v>0</v>
      </c>
      <c r="F51" s="741">
        <v>0</v>
      </c>
      <c r="G51" s="869">
        <v>0</v>
      </c>
      <c r="H51" s="741">
        <v>0</v>
      </c>
      <c r="I51" s="995">
        <v>0</v>
      </c>
      <c r="J51" s="565">
        <v>0</v>
      </c>
      <c r="K51" s="751">
        <v>0</v>
      </c>
    </row>
    <row r="52" spans="1:16" s="867" customFormat="1" ht="15" hidden="1" x14ac:dyDescent="0.2">
      <c r="A52" s="1555"/>
      <c r="B52" s="1553"/>
      <c r="C52" s="869">
        <v>0</v>
      </c>
      <c r="D52" s="741">
        <v>0</v>
      </c>
      <c r="E52" s="869">
        <v>0</v>
      </c>
      <c r="F52" s="741">
        <v>0</v>
      </c>
      <c r="G52" s="869">
        <v>0</v>
      </c>
      <c r="H52" s="741">
        <v>0</v>
      </c>
      <c r="I52" s="995">
        <v>0</v>
      </c>
      <c r="J52" s="565">
        <v>0</v>
      </c>
      <c r="K52" s="751"/>
    </row>
    <row r="53" spans="1:16" s="867" customFormat="1" ht="15" x14ac:dyDescent="0.2">
      <c r="A53" s="1032"/>
      <c r="B53" s="1553"/>
      <c r="C53" s="869">
        <v>0</v>
      </c>
      <c r="D53" s="741">
        <f t="shared" ref="D53:J54" si="13">SUM(D51:D52)</f>
        <v>0</v>
      </c>
      <c r="E53" s="869">
        <v>0</v>
      </c>
      <c r="F53" s="741">
        <v>0</v>
      </c>
      <c r="G53" s="869">
        <f t="shared" si="13"/>
        <v>0</v>
      </c>
      <c r="H53" s="741">
        <f t="shared" si="13"/>
        <v>0</v>
      </c>
      <c r="I53" s="995">
        <f t="shared" si="13"/>
        <v>0</v>
      </c>
      <c r="J53" s="565">
        <f t="shared" si="13"/>
        <v>0</v>
      </c>
      <c r="K53" s="751"/>
    </row>
    <row r="54" spans="1:16" s="867" customFormat="1" ht="15" hidden="1" x14ac:dyDescent="0.2">
      <c r="A54" s="1032"/>
      <c r="B54" s="871"/>
      <c r="C54" s="869">
        <v>0</v>
      </c>
      <c r="D54" s="741">
        <f t="shared" si="13"/>
        <v>0</v>
      </c>
      <c r="E54" s="869">
        <v>0</v>
      </c>
      <c r="F54" s="741">
        <v>0</v>
      </c>
      <c r="G54" s="869">
        <f t="shared" si="13"/>
        <v>0</v>
      </c>
      <c r="H54" s="741">
        <f t="shared" si="13"/>
        <v>0</v>
      </c>
      <c r="I54" s="995">
        <f t="shared" si="13"/>
        <v>0</v>
      </c>
      <c r="J54" s="565">
        <f t="shared" si="13"/>
        <v>0</v>
      </c>
      <c r="K54" s="751"/>
    </row>
    <row r="55" spans="1:16" s="867" customFormat="1" ht="15" hidden="1" x14ac:dyDescent="0.2">
      <c r="A55" s="1556" t="s">
        <v>877</v>
      </c>
      <c r="B55" s="1557"/>
      <c r="C55" s="869">
        <f t="shared" ref="C55:J56" si="14">C51+C48+C45+C42+C39+C36+C33+C30+C27+C24+C21+C18+C15+C12</f>
        <v>346</v>
      </c>
      <c r="D55" s="872">
        <f t="shared" si="14"/>
        <v>252.6</v>
      </c>
      <c r="E55" s="869">
        <v>346</v>
      </c>
      <c r="F55" s="872">
        <v>252.6</v>
      </c>
      <c r="G55" s="872">
        <f t="shared" si="14"/>
        <v>0</v>
      </c>
      <c r="H55" s="872">
        <f t="shared" si="14"/>
        <v>0</v>
      </c>
      <c r="I55" s="1057">
        <f t="shared" si="14"/>
        <v>0</v>
      </c>
      <c r="J55" s="1057">
        <f t="shared" si="14"/>
        <v>0</v>
      </c>
      <c r="K55" s="872"/>
      <c r="M55" s="873"/>
    </row>
    <row r="56" spans="1:16" s="867" customFormat="1" ht="15" hidden="1" x14ac:dyDescent="0.2">
      <c r="A56" s="1553" t="s">
        <v>878</v>
      </c>
      <c r="B56" s="1553"/>
      <c r="C56" s="869">
        <f t="shared" si="14"/>
        <v>240</v>
      </c>
      <c r="D56" s="872">
        <f t="shared" si="14"/>
        <v>133.42000000000002</v>
      </c>
      <c r="E56" s="869">
        <v>240</v>
      </c>
      <c r="F56" s="872">
        <v>133.42000000000002</v>
      </c>
      <c r="G56" s="872">
        <f t="shared" si="14"/>
        <v>0</v>
      </c>
      <c r="H56" s="872">
        <f t="shared" si="14"/>
        <v>0</v>
      </c>
      <c r="I56" s="1057">
        <f t="shared" si="14"/>
        <v>0</v>
      </c>
      <c r="J56" s="1057">
        <f t="shared" si="14"/>
        <v>0</v>
      </c>
      <c r="K56" s="872"/>
    </row>
    <row r="57" spans="1:16" s="867" customFormat="1" ht="15.75" customHeight="1" x14ac:dyDescent="0.2">
      <c r="A57" s="1289" t="s">
        <v>1006</v>
      </c>
      <c r="B57" s="1289"/>
      <c r="C57" s="874">
        <v>327</v>
      </c>
      <c r="D57" s="875">
        <v>223.6</v>
      </c>
      <c r="E57" s="874">
        <v>327</v>
      </c>
      <c r="F57" s="875">
        <v>223.6</v>
      </c>
      <c r="G57" s="875">
        <f t="shared" ref="G57:J57" si="15">SUM(G55:G56)</f>
        <v>0</v>
      </c>
      <c r="H57" s="875">
        <f t="shared" si="15"/>
        <v>0</v>
      </c>
      <c r="I57" s="1058">
        <f t="shared" si="15"/>
        <v>0</v>
      </c>
      <c r="J57" s="1058">
        <f t="shared" si="15"/>
        <v>0</v>
      </c>
      <c r="K57" s="875"/>
      <c r="M57" s="828"/>
    </row>
    <row r="58" spans="1:16" s="867" customFormat="1" x14ac:dyDescent="0.2"/>
    <row r="59" spans="1:16" s="867" customFormat="1" ht="15.75" x14ac:dyDescent="0.2">
      <c r="B59" s="1068"/>
      <c r="C59" s="1558"/>
      <c r="D59" s="1558"/>
      <c r="E59" s="1558"/>
      <c r="F59" s="1558"/>
      <c r="G59" s="1558"/>
      <c r="H59" s="1558"/>
      <c r="I59" s="1558"/>
      <c r="J59" s="1558"/>
    </row>
    <row r="60" spans="1:16" s="867" customFormat="1" ht="15.75" x14ac:dyDescent="0.2">
      <c r="B60" s="719"/>
      <c r="C60" s="719"/>
      <c r="D60" s="719"/>
      <c r="E60" s="719"/>
      <c r="F60" s="719"/>
      <c r="G60" s="719"/>
      <c r="H60" s="719"/>
      <c r="I60" s="719"/>
      <c r="J60" s="719"/>
    </row>
    <row r="61" spans="1:16" s="729" customFormat="1" ht="13.9" customHeight="1" x14ac:dyDescent="0.2">
      <c r="B61" s="1020"/>
      <c r="C61" s="1020"/>
      <c r="D61" s="1020"/>
      <c r="E61" s="1020"/>
      <c r="F61" s="1020"/>
      <c r="G61" s="1020"/>
      <c r="H61" s="1020"/>
      <c r="I61" s="1069"/>
      <c r="J61" s="1069"/>
      <c r="K61" s="1019"/>
      <c r="L61" s="1019"/>
      <c r="M61" s="1019"/>
      <c r="N61" s="1019"/>
      <c r="O61" s="1019"/>
      <c r="P61" s="1019"/>
    </row>
    <row r="62" spans="1:16" s="729" customFormat="1" ht="13.15" customHeight="1" x14ac:dyDescent="0.2">
      <c r="A62" s="1035"/>
      <c r="B62" s="1035"/>
      <c r="C62" s="1035"/>
      <c r="D62" s="1035"/>
      <c r="E62" s="1035"/>
      <c r="F62" s="1035"/>
      <c r="G62" s="1035"/>
      <c r="H62" s="1035"/>
      <c r="I62" s="1035"/>
      <c r="J62" s="1035"/>
      <c r="K62" s="1019"/>
      <c r="L62" s="1019"/>
      <c r="M62" s="1019"/>
      <c r="N62" s="1019"/>
      <c r="O62" s="1019"/>
      <c r="P62" s="1019"/>
    </row>
    <row r="63" spans="1:16" s="729" customFormat="1" ht="13.15" customHeight="1" x14ac:dyDescent="0.2">
      <c r="A63" s="1035"/>
      <c r="B63" s="1035"/>
      <c r="C63" s="1035"/>
      <c r="D63" s="1035"/>
      <c r="E63" s="1035"/>
      <c r="F63" s="1035"/>
      <c r="G63" s="1035"/>
      <c r="H63" s="1035"/>
      <c r="I63" s="1035"/>
      <c r="J63" s="1347" t="s">
        <v>1055</v>
      </c>
      <c r="K63" s="1347"/>
      <c r="L63" s="1347"/>
      <c r="M63" s="1019"/>
      <c r="N63" s="1019"/>
      <c r="O63" s="1019"/>
      <c r="P63" s="1019"/>
    </row>
    <row r="64" spans="1:16" s="729" customFormat="1" x14ac:dyDescent="0.2">
      <c r="A64" s="1353"/>
      <c r="B64" s="1353"/>
      <c r="C64" s="1016"/>
      <c r="D64" s="1016"/>
      <c r="E64" s="1016"/>
      <c r="F64" s="1016"/>
      <c r="H64" s="1288"/>
      <c r="I64" s="1288"/>
      <c r="J64" s="1287" t="s">
        <v>1056</v>
      </c>
      <c r="K64" s="1287"/>
      <c r="L64" s="1287"/>
    </row>
    <row r="65" spans="1:10" s="729" customFormat="1" x14ac:dyDescent="0.2">
      <c r="A65" s="1016"/>
    </row>
    <row r="66" spans="1:10" x14ac:dyDescent="0.2">
      <c r="A66" s="1547"/>
      <c r="B66" s="1547"/>
      <c r="C66" s="1547"/>
      <c r="D66" s="1547"/>
      <c r="E66" s="1547"/>
      <c r="F66" s="1547"/>
      <c r="G66" s="1547"/>
      <c r="H66" s="1547"/>
      <c r="I66" s="1547"/>
      <c r="J66" s="1547"/>
    </row>
  </sheetData>
  <mergeCells count="53">
    <mergeCell ref="A55:B55"/>
    <mergeCell ref="A56:B56"/>
    <mergeCell ref="A57:B57"/>
    <mergeCell ref="A64:B64"/>
    <mergeCell ref="J63:L63"/>
    <mergeCell ref="J64:L64"/>
    <mergeCell ref="C59:J59"/>
    <mergeCell ref="B27:B29"/>
    <mergeCell ref="B30:B32"/>
    <mergeCell ref="A51:A52"/>
    <mergeCell ref="A48:A49"/>
    <mergeCell ref="A45:A46"/>
    <mergeCell ref="A42:A43"/>
    <mergeCell ref="B39:B40"/>
    <mergeCell ref="A39:A40"/>
    <mergeCell ref="A36:A37"/>
    <mergeCell ref="B36:B38"/>
    <mergeCell ref="B33:B35"/>
    <mergeCell ref="B42:B44"/>
    <mergeCell ref="B45:B47"/>
    <mergeCell ref="B48:B50"/>
    <mergeCell ref="B51:B53"/>
    <mergeCell ref="B12:B14"/>
    <mergeCell ref="B15:B17"/>
    <mergeCell ref="B18:B20"/>
    <mergeCell ref="B21:B23"/>
    <mergeCell ref="B24:B26"/>
    <mergeCell ref="A66:J66"/>
    <mergeCell ref="I9:J9"/>
    <mergeCell ref="A9:A10"/>
    <mergeCell ref="B9:B10"/>
    <mergeCell ref="G9:H9"/>
    <mergeCell ref="H64:I64"/>
    <mergeCell ref="C9:D9"/>
    <mergeCell ref="E9:F9"/>
    <mergeCell ref="A30:A31"/>
    <mergeCell ref="A27:A28"/>
    <mergeCell ref="A15:A16"/>
    <mergeCell ref="A12:A13"/>
    <mergeCell ref="A33:A34"/>
    <mergeCell ref="A24:A25"/>
    <mergeCell ref="A21:A22"/>
    <mergeCell ref="A18:A19"/>
    <mergeCell ref="D1:E1"/>
    <mergeCell ref="I1:J1"/>
    <mergeCell ref="A2:J2"/>
    <mergeCell ref="A3:J3"/>
    <mergeCell ref="A5:K5"/>
    <mergeCell ref="K9:K10"/>
    <mergeCell ref="E7:H7"/>
    <mergeCell ref="I7:K7"/>
    <mergeCell ref="C8:J8"/>
    <mergeCell ref="A7:C7"/>
  </mergeCells>
  <printOptions horizontalCentered="1"/>
  <pageMargins left="0.70866141732283472" right="0.70866141732283472" top="0.23622047244094491" bottom="0"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1"/>
  <sheetViews>
    <sheetView view="pageBreakPreview" zoomScale="90" zoomScaleSheetLayoutView="90" workbookViewId="0">
      <selection activeCell="C18" sqref="C18"/>
    </sheetView>
  </sheetViews>
  <sheetFormatPr defaultRowHeight="12.75" x14ac:dyDescent="0.2"/>
  <cols>
    <col min="2" max="2" width="11.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1232"/>
      <c r="E1" s="1232"/>
      <c r="H1" s="31"/>
      <c r="I1" s="1461" t="s">
        <v>339</v>
      </c>
      <c r="J1" s="1461"/>
    </row>
    <row r="2" spans="1:19" ht="15" x14ac:dyDescent="0.2">
      <c r="A2" s="1377" t="s">
        <v>0</v>
      </c>
      <c r="B2" s="1377"/>
      <c r="C2" s="1377"/>
      <c r="D2" s="1377"/>
      <c r="E2" s="1377"/>
      <c r="F2" s="1377"/>
      <c r="G2" s="1377"/>
      <c r="H2" s="1377"/>
      <c r="I2" s="1377"/>
      <c r="J2" s="1377"/>
    </row>
    <row r="3" spans="1:19" ht="20.25" x14ac:dyDescent="0.3">
      <c r="A3" s="1378" t="s">
        <v>766</v>
      </c>
      <c r="B3" s="1378"/>
      <c r="C3" s="1378"/>
      <c r="D3" s="1378"/>
      <c r="E3" s="1378"/>
      <c r="F3" s="1378"/>
      <c r="G3" s="1378"/>
      <c r="H3" s="1378"/>
      <c r="I3" s="1378"/>
      <c r="J3" s="1378"/>
    </row>
    <row r="4" spans="1:19" ht="10.5" customHeight="1" x14ac:dyDescent="0.2"/>
    <row r="5" spans="1:19" s="1028" customFormat="1" ht="18.75" customHeight="1" x14ac:dyDescent="0.25">
      <c r="A5" s="1561" t="s">
        <v>393</v>
      </c>
      <c r="B5" s="1561"/>
      <c r="C5" s="1561"/>
      <c r="D5" s="1561"/>
      <c r="E5" s="1561"/>
      <c r="F5" s="1561"/>
      <c r="G5" s="1561"/>
      <c r="H5" s="1561"/>
      <c r="I5" s="1561"/>
      <c r="J5" s="1561"/>
      <c r="K5" s="1561"/>
    </row>
    <row r="6" spans="1:19" s="1028" customFormat="1" ht="15.75" customHeight="1" x14ac:dyDescent="0.25">
      <c r="A6" s="1026"/>
      <c r="B6" s="1026"/>
      <c r="C6" s="1026"/>
      <c r="D6" s="1026"/>
      <c r="E6" s="1026"/>
      <c r="F6" s="1026"/>
      <c r="G6" s="1026"/>
      <c r="H6" s="1026"/>
      <c r="I6" s="1026"/>
      <c r="J6" s="1026"/>
    </row>
    <row r="7" spans="1:19" s="1028" customFormat="1" ht="15.75" x14ac:dyDescent="0.2">
      <c r="A7" s="1380" t="s">
        <v>873</v>
      </c>
      <c r="B7" s="1380"/>
      <c r="C7" s="1380"/>
      <c r="E7" s="1562"/>
      <c r="F7" s="1562"/>
      <c r="G7" s="1562"/>
      <c r="H7" s="1562"/>
      <c r="I7" s="1562" t="s">
        <v>1039</v>
      </c>
      <c r="J7" s="1562"/>
      <c r="K7" s="1562"/>
    </row>
    <row r="8" spans="1:19" s="10" customFormat="1" ht="15.75" hidden="1" x14ac:dyDescent="0.25">
      <c r="C8" s="1377" t="s">
        <v>12</v>
      </c>
      <c r="D8" s="1377"/>
      <c r="E8" s="1377"/>
      <c r="F8" s="1377"/>
      <c r="G8" s="1377"/>
      <c r="H8" s="1377"/>
      <c r="I8" s="1377"/>
      <c r="J8" s="1377"/>
    </row>
    <row r="9" spans="1:19" s="215" customFormat="1" ht="12.75" customHeight="1" x14ac:dyDescent="0.2">
      <c r="A9" s="1462" t="s">
        <v>19</v>
      </c>
      <c r="B9" s="1382" t="s">
        <v>886</v>
      </c>
      <c r="C9" s="1559" t="s">
        <v>767</v>
      </c>
      <c r="D9" s="1560"/>
      <c r="E9" s="1559" t="s">
        <v>33</v>
      </c>
      <c r="F9" s="1560"/>
      <c r="G9" s="1559" t="s">
        <v>34</v>
      </c>
      <c r="H9" s="1560"/>
      <c r="I9" s="1548" t="s">
        <v>91</v>
      </c>
      <c r="J9" s="1548"/>
      <c r="K9" s="1462" t="s">
        <v>467</v>
      </c>
      <c r="R9" s="254"/>
      <c r="S9" s="302"/>
    </row>
    <row r="10" spans="1:19" s="250" customFormat="1" ht="38.25" x14ac:dyDescent="0.2">
      <c r="A10" s="1463"/>
      <c r="B10" s="1382"/>
      <c r="C10" s="1029" t="s">
        <v>35</v>
      </c>
      <c r="D10" s="1029" t="s">
        <v>90</v>
      </c>
      <c r="E10" s="1029" t="s">
        <v>35</v>
      </c>
      <c r="F10" s="1029" t="s">
        <v>90</v>
      </c>
      <c r="G10" s="1029" t="s">
        <v>35</v>
      </c>
      <c r="H10" s="1029" t="s">
        <v>90</v>
      </c>
      <c r="I10" s="1036" t="s">
        <v>118</v>
      </c>
      <c r="J10" s="1036" t="s">
        <v>119</v>
      </c>
      <c r="K10" s="1463"/>
    </row>
    <row r="11" spans="1:19" x14ac:dyDescent="0.2">
      <c r="A11" s="86">
        <v>1</v>
      </c>
      <c r="B11" s="86">
        <v>2</v>
      </c>
      <c r="C11" s="86">
        <v>3</v>
      </c>
      <c r="D11" s="86">
        <v>4</v>
      </c>
      <c r="E11" s="86">
        <v>5</v>
      </c>
      <c r="F11" s="86">
        <v>6</v>
      </c>
      <c r="G11" s="86">
        <v>7</v>
      </c>
      <c r="H11" s="86">
        <v>8</v>
      </c>
      <c r="I11" s="1059">
        <v>9</v>
      </c>
      <c r="J11" s="1059">
        <v>10</v>
      </c>
      <c r="K11" s="1024">
        <v>11</v>
      </c>
    </row>
    <row r="12" spans="1:19" ht="32.25" customHeight="1" x14ac:dyDescent="0.2">
      <c r="A12" s="1143"/>
      <c r="B12" s="1144" t="s">
        <v>693</v>
      </c>
      <c r="C12" s="86">
        <v>108</v>
      </c>
      <c r="D12" s="86">
        <v>73.849999999999994</v>
      </c>
      <c r="E12" s="86">
        <v>108</v>
      </c>
      <c r="F12" s="86">
        <v>73.849999999999994</v>
      </c>
      <c r="G12" s="86">
        <v>0</v>
      </c>
      <c r="H12" s="86">
        <v>0</v>
      </c>
      <c r="I12" s="1059">
        <v>0</v>
      </c>
      <c r="J12" s="1059">
        <v>0</v>
      </c>
      <c r="K12" s="1024">
        <v>0</v>
      </c>
    </row>
    <row r="13" spans="1:19" ht="32.25" customHeight="1" x14ac:dyDescent="0.2">
      <c r="A13" s="1143"/>
      <c r="B13" s="1144" t="s">
        <v>876</v>
      </c>
      <c r="C13" s="86">
        <v>219</v>
      </c>
      <c r="D13" s="86">
        <v>149.75</v>
      </c>
      <c r="E13" s="86">
        <v>219</v>
      </c>
      <c r="F13" s="86">
        <v>149.75</v>
      </c>
      <c r="G13" s="86">
        <v>0</v>
      </c>
      <c r="H13" s="86">
        <v>0</v>
      </c>
      <c r="I13" s="1059">
        <v>0</v>
      </c>
      <c r="J13" s="1059">
        <v>0</v>
      </c>
      <c r="K13" s="1024">
        <v>0</v>
      </c>
    </row>
    <row r="14" spans="1:19" s="358" customFormat="1" ht="32.25" customHeight="1" x14ac:dyDescent="0.2">
      <c r="A14" s="1500" t="s">
        <v>880</v>
      </c>
      <c r="B14" s="1501"/>
      <c r="C14" s="928">
        <v>327</v>
      </c>
      <c r="D14" s="1058">
        <v>223.6</v>
      </c>
      <c r="E14" s="928">
        <v>327</v>
      </c>
      <c r="F14" s="1058">
        <v>223.6</v>
      </c>
      <c r="G14" s="928">
        <v>0</v>
      </c>
      <c r="H14" s="928">
        <v>0</v>
      </c>
      <c r="I14" s="928">
        <v>0</v>
      </c>
      <c r="J14" s="928">
        <v>0</v>
      </c>
      <c r="K14" s="928">
        <v>0</v>
      </c>
      <c r="L14" s="929"/>
      <c r="M14" s="929"/>
    </row>
    <row r="15" spans="1:19" s="9" customFormat="1" x14ac:dyDescent="0.2">
      <c r="A15" s="7" t="s">
        <v>36</v>
      </c>
    </row>
    <row r="16" spans="1:19" s="9" customFormat="1" ht="15.75" x14ac:dyDescent="0.25">
      <c r="A16" s="1065"/>
      <c r="B16" s="1066"/>
      <c r="C16" s="1066"/>
      <c r="D16" s="1066"/>
      <c r="E16" s="1066"/>
      <c r="F16" s="1066"/>
    </row>
    <row r="17" spans="1:16" s="1028" customFormat="1" ht="13.9" customHeight="1" x14ac:dyDescent="0.25">
      <c r="A17" s="1067"/>
      <c r="B17" s="1064"/>
      <c r="C17" s="1064"/>
      <c r="D17" s="1064"/>
      <c r="E17" s="1064"/>
      <c r="F17" s="1064"/>
      <c r="G17" s="1025"/>
      <c r="H17" s="1025"/>
      <c r="I17" s="1025"/>
      <c r="J17" s="1025"/>
      <c r="K17" s="1025"/>
      <c r="L17" s="1025"/>
      <c r="M17" s="1025"/>
      <c r="N17" s="1025"/>
      <c r="O17" s="1025"/>
      <c r="P17" s="1025"/>
    </row>
    <row r="18" spans="1:16" s="1028" customFormat="1" ht="13.15" customHeight="1" x14ac:dyDescent="0.2">
      <c r="A18" s="1060"/>
      <c r="B18" s="1060"/>
      <c r="C18" s="1060"/>
      <c r="D18" s="1060"/>
      <c r="E18" s="1060"/>
      <c r="F18" s="1060"/>
      <c r="G18" s="1025"/>
      <c r="H18" s="1025"/>
      <c r="I18" s="1025"/>
      <c r="J18" s="1025"/>
      <c r="K18" s="1025"/>
      <c r="L18" s="1025"/>
      <c r="M18" s="1025"/>
      <c r="N18" s="1025"/>
      <c r="O18" s="1025"/>
      <c r="P18" s="1025"/>
    </row>
    <row r="19" spans="1:16" s="1028" customFormat="1" ht="12.75" customHeight="1" x14ac:dyDescent="0.2">
      <c r="A19" s="1389"/>
      <c r="B19" s="1389"/>
      <c r="C19" s="11"/>
      <c r="D19" s="11"/>
      <c r="E19" s="11"/>
      <c r="F19" s="11"/>
      <c r="H19" s="1232"/>
      <c r="I19" s="1232"/>
      <c r="J19" s="1347" t="s">
        <v>1055</v>
      </c>
      <c r="K19" s="1347"/>
      <c r="L19" s="1347"/>
    </row>
    <row r="20" spans="1:16" s="1028" customFormat="1" x14ac:dyDescent="0.2">
      <c r="A20" s="11"/>
      <c r="J20" s="1287" t="s">
        <v>1056</v>
      </c>
      <c r="K20" s="1287"/>
      <c r="L20" s="1287"/>
    </row>
    <row r="21" spans="1:16" x14ac:dyDescent="0.2">
      <c r="A21" s="1381"/>
      <c r="B21" s="1381"/>
      <c r="C21" s="1381"/>
      <c r="D21" s="1381"/>
      <c r="E21" s="1381"/>
      <c r="F21" s="1381"/>
      <c r="G21" s="1381"/>
      <c r="H21" s="1381"/>
      <c r="I21" s="1381"/>
      <c r="J21" s="1381"/>
    </row>
  </sheetData>
  <mergeCells count="22">
    <mergeCell ref="A21:J21"/>
    <mergeCell ref="E9:F9"/>
    <mergeCell ref="C9:D9"/>
    <mergeCell ref="H19:I19"/>
    <mergeCell ref="B9:B10"/>
    <mergeCell ref="A19:B19"/>
    <mergeCell ref="A14:B14"/>
    <mergeCell ref="J19:L19"/>
    <mergeCell ref="J20:L20"/>
    <mergeCell ref="I1:J1"/>
    <mergeCell ref="G9:H9"/>
    <mergeCell ref="A9:A10"/>
    <mergeCell ref="D1:E1"/>
    <mergeCell ref="A5:K5"/>
    <mergeCell ref="A3:J3"/>
    <mergeCell ref="I9:J9"/>
    <mergeCell ref="I7:K7"/>
    <mergeCell ref="A2:J2"/>
    <mergeCell ref="K9:K10"/>
    <mergeCell ref="C8:J8"/>
    <mergeCell ref="E7:H7"/>
    <mergeCell ref="A7:C7"/>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2"/>
  <sheetViews>
    <sheetView view="pageBreakPreview" zoomScale="90" zoomScaleSheetLayoutView="90" workbookViewId="0">
      <selection activeCell="I14" sqref="I14"/>
    </sheetView>
  </sheetViews>
  <sheetFormatPr defaultRowHeight="12.75" x14ac:dyDescent="0.2"/>
  <cols>
    <col min="2" max="2" width="19"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6" ht="22.9" customHeight="1" x14ac:dyDescent="0.2">
      <c r="D1" s="1232"/>
      <c r="E1" s="1232"/>
      <c r="H1" s="31"/>
      <c r="J1" s="1461" t="s">
        <v>58</v>
      </c>
      <c r="K1" s="1461"/>
    </row>
    <row r="2" spans="1:16" ht="15" x14ac:dyDescent="0.2">
      <c r="A2" s="1377" t="s">
        <v>0</v>
      </c>
      <c r="B2" s="1377"/>
      <c r="C2" s="1377"/>
      <c r="D2" s="1377"/>
      <c r="E2" s="1377"/>
      <c r="F2" s="1377"/>
      <c r="G2" s="1377"/>
      <c r="H2" s="1377"/>
      <c r="I2" s="1377"/>
      <c r="J2" s="1377"/>
    </row>
    <row r="3" spans="1:16" ht="18" x14ac:dyDescent="0.25">
      <c r="A3" s="1447" t="s">
        <v>704</v>
      </c>
      <c r="B3" s="1447"/>
      <c r="C3" s="1447"/>
      <c r="D3" s="1447"/>
      <c r="E3" s="1447"/>
      <c r="F3" s="1447"/>
      <c r="G3" s="1447"/>
      <c r="H3" s="1447"/>
      <c r="I3" s="1447"/>
      <c r="J3" s="1447"/>
    </row>
    <row r="4" spans="1:16" ht="10.5" customHeight="1" x14ac:dyDescent="0.2"/>
    <row r="5" spans="1:16" s="12" customFormat="1" ht="15.75" customHeight="1" x14ac:dyDescent="0.2">
      <c r="A5" s="1563" t="s">
        <v>394</v>
      </c>
      <c r="B5" s="1563"/>
      <c r="C5" s="1563"/>
      <c r="D5" s="1563"/>
      <c r="E5" s="1563"/>
      <c r="F5" s="1563"/>
      <c r="G5" s="1563"/>
      <c r="H5" s="1563"/>
      <c r="I5" s="1563"/>
      <c r="J5" s="1563"/>
      <c r="K5" s="1563"/>
    </row>
    <row r="6" spans="1:16" s="12" customFormat="1" ht="15.75" customHeight="1" x14ac:dyDescent="0.25">
      <c r="A6" s="34"/>
      <c r="B6" s="34"/>
      <c r="C6" s="34"/>
      <c r="D6" s="34"/>
      <c r="E6" s="34"/>
      <c r="F6" s="34"/>
      <c r="G6" s="34"/>
      <c r="H6" s="34"/>
      <c r="I6" s="34"/>
      <c r="J6" s="34"/>
    </row>
    <row r="7" spans="1:16" s="12" customFormat="1" ht="15.75" x14ac:dyDescent="0.2">
      <c r="A7" s="1380" t="s">
        <v>873</v>
      </c>
      <c r="B7" s="1380"/>
      <c r="C7" s="1380"/>
      <c r="I7" s="1562" t="s">
        <v>1040</v>
      </c>
      <c r="J7" s="1562"/>
      <c r="K7" s="1562"/>
    </row>
    <row r="8" spans="1:16" s="10" customFormat="1" ht="15.75" hidden="1" x14ac:dyDescent="0.25">
      <c r="C8" s="1377" t="s">
        <v>12</v>
      </c>
      <c r="D8" s="1377"/>
      <c r="E8" s="1377"/>
      <c r="F8" s="1377"/>
      <c r="G8" s="1377"/>
      <c r="H8" s="1377"/>
      <c r="I8" s="1377"/>
      <c r="J8" s="1377"/>
    </row>
    <row r="9" spans="1:16" ht="42" customHeight="1" x14ac:dyDescent="0.2">
      <c r="A9" s="1383" t="s">
        <v>19</v>
      </c>
      <c r="B9" s="1382" t="s">
        <v>886</v>
      </c>
      <c r="C9" s="1404" t="s">
        <v>768</v>
      </c>
      <c r="D9" s="1406"/>
      <c r="E9" s="1404" t="s">
        <v>432</v>
      </c>
      <c r="F9" s="1406"/>
      <c r="G9" s="1404" t="s">
        <v>34</v>
      </c>
      <c r="H9" s="1406"/>
      <c r="I9" s="1499" t="s">
        <v>91</v>
      </c>
      <c r="J9" s="1499"/>
      <c r="K9" s="1383" t="s">
        <v>468</v>
      </c>
      <c r="O9" s="6"/>
      <c r="P9" s="9"/>
    </row>
    <row r="10" spans="1:16" s="11" customFormat="1" ht="38.25" x14ac:dyDescent="0.2">
      <c r="A10" s="1384"/>
      <c r="B10" s="1382"/>
      <c r="C10" s="3" t="s">
        <v>35</v>
      </c>
      <c r="D10" s="3" t="s">
        <v>90</v>
      </c>
      <c r="E10" s="3" t="s">
        <v>35</v>
      </c>
      <c r="F10" s="3" t="s">
        <v>90</v>
      </c>
      <c r="G10" s="3" t="s">
        <v>35</v>
      </c>
      <c r="H10" s="3" t="s">
        <v>90</v>
      </c>
      <c r="I10" s="1012" t="s">
        <v>118</v>
      </c>
      <c r="J10" s="1012" t="s">
        <v>119</v>
      </c>
      <c r="K10" s="1384"/>
    </row>
    <row r="11" spans="1:16" x14ac:dyDescent="0.2">
      <c r="A11" s="5">
        <v>1</v>
      </c>
      <c r="B11" s="5">
        <v>2</v>
      </c>
      <c r="C11" s="5">
        <v>3</v>
      </c>
      <c r="D11" s="5">
        <v>4</v>
      </c>
      <c r="E11" s="5">
        <v>5</v>
      </c>
      <c r="F11" s="5">
        <v>6</v>
      </c>
      <c r="G11" s="5">
        <v>7</v>
      </c>
      <c r="H11" s="5">
        <v>8</v>
      </c>
      <c r="I11" s="1070">
        <v>9</v>
      </c>
      <c r="J11" s="1070">
        <v>10</v>
      </c>
      <c r="K11" s="5">
        <v>11</v>
      </c>
    </row>
    <row r="12" spans="1:16" ht="33.75" customHeight="1" x14ac:dyDescent="0.25">
      <c r="A12" s="5">
        <v>1</v>
      </c>
      <c r="B12" s="564" t="s">
        <v>693</v>
      </c>
      <c r="C12" s="1089">
        <v>470</v>
      </c>
      <c r="D12" s="1089">
        <v>23.5</v>
      </c>
      <c r="E12" s="539">
        <v>470</v>
      </c>
      <c r="F12" s="539">
        <v>23.5</v>
      </c>
      <c r="G12" s="566">
        <v>0</v>
      </c>
      <c r="H12" s="566">
        <v>0</v>
      </c>
      <c r="I12" s="566">
        <v>0</v>
      </c>
      <c r="J12" s="566">
        <v>0</v>
      </c>
      <c r="K12" s="566">
        <v>0</v>
      </c>
    </row>
    <row r="13" spans="1:16" ht="33.75" customHeight="1" x14ac:dyDescent="0.25">
      <c r="A13" s="5">
        <v>2</v>
      </c>
      <c r="B13" s="564" t="s">
        <v>876</v>
      </c>
      <c r="C13" s="567">
        <v>311</v>
      </c>
      <c r="D13" s="567">
        <v>15.55</v>
      </c>
      <c r="E13" s="567">
        <v>311</v>
      </c>
      <c r="F13" s="567">
        <v>15.55</v>
      </c>
      <c r="G13" s="567">
        <v>0</v>
      </c>
      <c r="H13" s="567">
        <v>0</v>
      </c>
      <c r="I13" s="567">
        <v>0</v>
      </c>
      <c r="J13" s="567">
        <v>0</v>
      </c>
      <c r="K13" s="567">
        <v>0</v>
      </c>
    </row>
    <row r="14" spans="1:16" s="255" customFormat="1" ht="33.75" customHeight="1" x14ac:dyDescent="0.2">
      <c r="A14" s="1500" t="s">
        <v>880</v>
      </c>
      <c r="B14" s="1501"/>
      <c r="C14" s="563">
        <f t="shared" ref="C14:D14" si="0">SUM(C12:C13)</f>
        <v>781</v>
      </c>
      <c r="D14" s="563">
        <f t="shared" si="0"/>
        <v>39.049999999999997</v>
      </c>
      <c r="E14" s="563">
        <f t="shared" ref="E14:K14" si="1">SUM(E12:E13)</f>
        <v>781</v>
      </c>
      <c r="F14" s="563">
        <f t="shared" si="1"/>
        <v>39.049999999999997</v>
      </c>
      <c r="G14" s="563">
        <f t="shared" si="1"/>
        <v>0</v>
      </c>
      <c r="H14" s="563">
        <f t="shared" si="1"/>
        <v>0</v>
      </c>
      <c r="I14" s="563">
        <f t="shared" si="1"/>
        <v>0</v>
      </c>
      <c r="J14" s="563">
        <f t="shared" si="1"/>
        <v>0</v>
      </c>
      <c r="K14" s="563">
        <f t="shared" si="1"/>
        <v>0</v>
      </c>
      <c r="M14" s="23"/>
    </row>
    <row r="15" spans="1:16" s="9" customFormat="1" x14ac:dyDescent="0.2"/>
    <row r="16" spans="1:16" s="9" customFormat="1" x14ac:dyDescent="0.2">
      <c r="A16" s="7"/>
    </row>
    <row r="17" spans="1:16" s="9" customFormat="1" ht="15" x14ac:dyDescent="0.2">
      <c r="A17" s="1061"/>
      <c r="B17" s="1062"/>
      <c r="C17" s="1062"/>
      <c r="D17" s="1062"/>
      <c r="E17" s="1062"/>
      <c r="F17" s="1062"/>
    </row>
    <row r="18" spans="1:16" s="677" customFormat="1" ht="13.9" customHeight="1" x14ac:dyDescent="0.2">
      <c r="A18" s="1063"/>
      <c r="B18" s="1064"/>
      <c r="C18" s="1064"/>
      <c r="D18" s="1064"/>
      <c r="E18" s="1064"/>
      <c r="F18" s="1064"/>
      <c r="G18" s="676"/>
      <c r="H18" s="676"/>
      <c r="I18" s="676"/>
      <c r="J18" s="676"/>
      <c r="K18" s="676"/>
      <c r="L18" s="676"/>
      <c r="M18" s="676"/>
      <c r="N18" s="676"/>
      <c r="O18" s="676"/>
      <c r="P18" s="676"/>
    </row>
    <row r="19" spans="1:16" s="12" customFormat="1" ht="13.15" customHeight="1" x14ac:dyDescent="0.2">
      <c r="A19" s="1064"/>
      <c r="B19" s="1064"/>
      <c r="G19" s="340"/>
      <c r="H19" s="340"/>
      <c r="I19" s="340"/>
      <c r="J19" s="340"/>
      <c r="K19" s="53"/>
      <c r="L19" s="53"/>
      <c r="M19" s="53"/>
    </row>
    <row r="20" spans="1:16" s="12" customFormat="1" ht="12.75" customHeight="1" x14ac:dyDescent="0.2">
      <c r="A20" s="1389"/>
      <c r="B20" s="1389"/>
      <c r="C20" s="11"/>
      <c r="D20" s="11"/>
      <c r="E20" s="11"/>
      <c r="F20" s="11"/>
      <c r="H20" s="1232"/>
      <c r="I20" s="1232"/>
      <c r="J20" s="1347" t="s">
        <v>1055</v>
      </c>
      <c r="K20" s="1347"/>
      <c r="L20" s="1347"/>
    </row>
    <row r="21" spans="1:16" s="12" customFormat="1" x14ac:dyDescent="0.2">
      <c r="A21" s="11"/>
      <c r="J21" s="1287" t="s">
        <v>1056</v>
      </c>
      <c r="K21" s="1287"/>
      <c r="L21" s="1287"/>
    </row>
    <row r="22" spans="1:16" x14ac:dyDescent="0.2">
      <c r="A22" s="1381"/>
      <c r="B22" s="1381"/>
      <c r="C22" s="1381"/>
      <c r="D22" s="1381"/>
      <c r="E22" s="1381"/>
      <c r="F22" s="1381"/>
      <c r="G22" s="1381"/>
      <c r="H22" s="1381"/>
      <c r="I22" s="1381"/>
      <c r="J22" s="1381"/>
    </row>
  </sheetData>
  <mergeCells count="21">
    <mergeCell ref="A22:J22"/>
    <mergeCell ref="C8:J8"/>
    <mergeCell ref="A9:A10"/>
    <mergeCell ref="B9:B10"/>
    <mergeCell ref="E9:F9"/>
    <mergeCell ref="H20:I20"/>
    <mergeCell ref="A20:B20"/>
    <mergeCell ref="A14:B14"/>
    <mergeCell ref="J20:L20"/>
    <mergeCell ref="J21:L21"/>
    <mergeCell ref="J1:K1"/>
    <mergeCell ref="I9:J9"/>
    <mergeCell ref="D1:E1"/>
    <mergeCell ref="A2:J2"/>
    <mergeCell ref="A3:J3"/>
    <mergeCell ref="G9:H9"/>
    <mergeCell ref="K9:K10"/>
    <mergeCell ref="I7:K7"/>
    <mergeCell ref="C9:D9"/>
    <mergeCell ref="A5:K5"/>
    <mergeCell ref="A7:C7"/>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2"/>
  <sheetViews>
    <sheetView view="pageBreakPreview" zoomScale="90" zoomScaleSheetLayoutView="90" workbookViewId="0">
      <selection activeCell="H20" sqref="H20:I20"/>
    </sheetView>
  </sheetViews>
  <sheetFormatPr defaultColWidth="9.140625" defaultRowHeight="12.75" x14ac:dyDescent="0.2"/>
  <cols>
    <col min="1" max="1" width="9.140625" style="147"/>
    <col min="2" max="2" width="19" style="147" customWidth="1"/>
    <col min="3" max="3" width="16.28515625" style="147" customWidth="1"/>
    <col min="4" max="4" width="15.85546875" style="147" customWidth="1"/>
    <col min="5" max="5" width="9.28515625" style="147" customWidth="1"/>
    <col min="6" max="6" width="13.5703125" style="147" customWidth="1"/>
    <col min="7" max="7" width="9.7109375" style="147" customWidth="1"/>
    <col min="8" max="8" width="10.42578125" style="147" customWidth="1"/>
    <col min="9" max="9" width="15.28515625" style="147" customWidth="1"/>
    <col min="10" max="10" width="19.28515625" style="147" customWidth="1"/>
    <col min="11" max="11" width="15" style="147" customWidth="1"/>
    <col min="12" max="14" width="9.140625" style="147"/>
    <col min="15" max="15" width="10.7109375" style="147" customWidth="1"/>
    <col min="16" max="16384" width="9.140625" style="147"/>
  </cols>
  <sheetData>
    <row r="1" spans="1:17" ht="22.9" customHeight="1" x14ac:dyDescent="0.2">
      <c r="D1" s="1360"/>
      <c r="E1" s="1360"/>
      <c r="H1" s="695"/>
      <c r="J1" s="1362" t="s">
        <v>433</v>
      </c>
      <c r="K1" s="1362"/>
    </row>
    <row r="2" spans="1:17" ht="15" x14ac:dyDescent="0.2">
      <c r="A2" s="1369" t="s">
        <v>0</v>
      </c>
      <c r="B2" s="1369"/>
      <c r="C2" s="1369"/>
      <c r="D2" s="1369"/>
      <c r="E2" s="1369"/>
      <c r="F2" s="1369"/>
      <c r="G2" s="1369"/>
      <c r="H2" s="1369"/>
      <c r="I2" s="1369"/>
      <c r="J2" s="1369"/>
    </row>
    <row r="3" spans="1:17" ht="18" x14ac:dyDescent="0.25">
      <c r="A3" s="1433" t="s">
        <v>704</v>
      </c>
      <c r="B3" s="1433"/>
      <c r="C3" s="1433"/>
      <c r="D3" s="1433"/>
      <c r="E3" s="1433"/>
      <c r="F3" s="1433"/>
      <c r="G3" s="1433"/>
      <c r="H3" s="1433"/>
      <c r="I3" s="1433"/>
      <c r="J3" s="1433"/>
    </row>
    <row r="4" spans="1:17" ht="10.5" customHeight="1" x14ac:dyDescent="0.2"/>
    <row r="5" spans="1:17" s="142" customFormat="1" ht="15.75" customHeight="1" x14ac:dyDescent="0.2">
      <c r="A5" s="1565" t="s">
        <v>441</v>
      </c>
      <c r="B5" s="1565"/>
      <c r="C5" s="1565"/>
      <c r="D5" s="1565"/>
      <c r="E5" s="1565"/>
      <c r="F5" s="1565"/>
      <c r="G5" s="1565"/>
      <c r="H5" s="1565"/>
      <c r="I5" s="1565"/>
      <c r="J5" s="1565"/>
      <c r="K5" s="1565"/>
      <c r="L5" s="1565"/>
    </row>
    <row r="6" spans="1:17" s="142" customFormat="1" ht="15.75" customHeight="1" x14ac:dyDescent="0.25">
      <c r="A6" s="844"/>
      <c r="B6" s="844"/>
      <c r="C6" s="844"/>
      <c r="D6" s="844"/>
      <c r="E6" s="844"/>
      <c r="F6" s="844"/>
      <c r="G6" s="844"/>
      <c r="H6" s="844"/>
      <c r="I6" s="844"/>
      <c r="J6" s="844"/>
      <c r="M6" s="818"/>
      <c r="N6" s="818"/>
      <c r="O6" s="818"/>
      <c r="P6" s="818"/>
      <c r="Q6" s="818"/>
    </row>
    <row r="7" spans="1:17" s="142" customFormat="1" ht="15.75" x14ac:dyDescent="0.2">
      <c r="A7" s="1300" t="s">
        <v>873</v>
      </c>
      <c r="B7" s="1300"/>
      <c r="C7" s="1300"/>
      <c r="I7" s="1466" t="s">
        <v>1041</v>
      </c>
      <c r="J7" s="1466"/>
      <c r="K7" s="1466"/>
      <c r="N7" s="147"/>
      <c r="O7" s="147"/>
      <c r="P7" s="147"/>
      <c r="Q7" s="147"/>
    </row>
    <row r="8" spans="1:17" s="818" customFormat="1" ht="15.75" hidden="1" x14ac:dyDescent="0.25">
      <c r="C8" s="1369" t="s">
        <v>12</v>
      </c>
      <c r="D8" s="1369"/>
      <c r="E8" s="1369"/>
      <c r="F8" s="1369"/>
      <c r="G8" s="1369"/>
      <c r="H8" s="1369"/>
      <c r="I8" s="1369"/>
      <c r="J8" s="1369"/>
    </row>
    <row r="9" spans="1:17" ht="31.5" customHeight="1" x14ac:dyDescent="0.2">
      <c r="A9" s="1372" t="s">
        <v>19</v>
      </c>
      <c r="B9" s="1374" t="s">
        <v>886</v>
      </c>
      <c r="C9" s="1431" t="s">
        <v>964</v>
      </c>
      <c r="D9" s="1476"/>
      <c r="E9" s="1431" t="s">
        <v>432</v>
      </c>
      <c r="F9" s="1476"/>
      <c r="G9" s="1431" t="s">
        <v>34</v>
      </c>
      <c r="H9" s="1476"/>
      <c r="I9" s="1374" t="s">
        <v>91</v>
      </c>
      <c r="J9" s="1374"/>
      <c r="K9" s="1372" t="s">
        <v>468</v>
      </c>
    </row>
    <row r="10" spans="1:17" s="812" customFormat="1" ht="46.5" customHeight="1" x14ac:dyDescent="0.2">
      <c r="A10" s="1373"/>
      <c r="B10" s="1374"/>
      <c r="C10" s="682" t="s">
        <v>35</v>
      </c>
      <c r="D10" s="682" t="s">
        <v>90</v>
      </c>
      <c r="E10" s="682" t="s">
        <v>35</v>
      </c>
      <c r="F10" s="682" t="s">
        <v>90</v>
      </c>
      <c r="G10" s="682" t="s">
        <v>35</v>
      </c>
      <c r="H10" s="682" t="s">
        <v>90</v>
      </c>
      <c r="I10" s="682" t="s">
        <v>118</v>
      </c>
      <c r="J10" s="682" t="s">
        <v>119</v>
      </c>
      <c r="K10" s="1373"/>
    </row>
    <row r="11" spans="1:17" x14ac:dyDescent="0.2">
      <c r="A11" s="833">
        <v>1</v>
      </c>
      <c r="B11" s="833">
        <v>2</v>
      </c>
      <c r="C11" s="833">
        <v>3</v>
      </c>
      <c r="D11" s="833">
        <v>4</v>
      </c>
      <c r="E11" s="833">
        <v>5</v>
      </c>
      <c r="F11" s="833">
        <v>6</v>
      </c>
      <c r="G11" s="833">
        <v>7</v>
      </c>
      <c r="H11" s="833">
        <v>8</v>
      </c>
      <c r="I11" s="833">
        <v>9</v>
      </c>
      <c r="J11" s="833">
        <v>10</v>
      </c>
      <c r="K11" s="833">
        <v>11</v>
      </c>
    </row>
    <row r="12" spans="1:17" s="814" customFormat="1" ht="30.75" customHeight="1" x14ac:dyDescent="0.2">
      <c r="A12" s="751">
        <v>1</v>
      </c>
      <c r="B12" s="845" t="s">
        <v>693</v>
      </c>
      <c r="C12" s="751">
        <v>0</v>
      </c>
      <c r="D12" s="751">
        <v>0</v>
      </c>
      <c r="E12" s="751">
        <v>0</v>
      </c>
      <c r="F12" s="751">
        <v>0</v>
      </c>
      <c r="G12" s="751">
        <v>0</v>
      </c>
      <c r="H12" s="751">
        <v>0</v>
      </c>
      <c r="I12" s="751">
        <v>0</v>
      </c>
      <c r="J12" s="751">
        <v>0</v>
      </c>
      <c r="K12" s="751">
        <v>0</v>
      </c>
    </row>
    <row r="13" spans="1:17" s="814" customFormat="1" ht="30.75" customHeight="1" x14ac:dyDescent="0.2">
      <c r="A13" s="751">
        <v>2</v>
      </c>
      <c r="B13" s="845" t="s">
        <v>876</v>
      </c>
      <c r="C13" s="751">
        <v>0</v>
      </c>
      <c r="D13" s="751">
        <v>0</v>
      </c>
      <c r="E13" s="751">
        <v>0</v>
      </c>
      <c r="F13" s="751">
        <v>0</v>
      </c>
      <c r="G13" s="751">
        <v>0</v>
      </c>
      <c r="H13" s="751">
        <v>0</v>
      </c>
      <c r="I13" s="751">
        <v>0</v>
      </c>
      <c r="J13" s="751">
        <v>0</v>
      </c>
      <c r="K13" s="751">
        <v>0</v>
      </c>
    </row>
    <row r="14" spans="1:17" s="846" customFormat="1" ht="30.75" customHeight="1" x14ac:dyDescent="0.2">
      <c r="A14" s="1500" t="s">
        <v>880</v>
      </c>
      <c r="B14" s="1501"/>
      <c r="C14" s="751">
        <f t="shared" ref="C14:D14" si="0">SUM(C12:C13)</f>
        <v>0</v>
      </c>
      <c r="D14" s="751">
        <f t="shared" si="0"/>
        <v>0</v>
      </c>
      <c r="E14" s="751">
        <f t="shared" ref="E14:K14" si="1">SUM(E12:E13)</f>
        <v>0</v>
      </c>
      <c r="F14" s="751">
        <f t="shared" si="1"/>
        <v>0</v>
      </c>
      <c r="G14" s="751">
        <f t="shared" si="1"/>
        <v>0</v>
      </c>
      <c r="H14" s="751">
        <f t="shared" si="1"/>
        <v>0</v>
      </c>
      <c r="I14" s="751">
        <f t="shared" si="1"/>
        <v>0</v>
      </c>
      <c r="J14" s="751">
        <v>0</v>
      </c>
      <c r="K14" s="751">
        <f t="shared" si="1"/>
        <v>0</v>
      </c>
      <c r="M14" s="847"/>
    </row>
    <row r="15" spans="1:17" s="811" customFormat="1" ht="15" x14ac:dyDescent="0.2">
      <c r="A15" s="1071"/>
      <c r="B15" s="1071"/>
      <c r="C15" s="1071"/>
      <c r="D15" s="1071"/>
      <c r="E15" s="1071"/>
      <c r="F15" s="1071"/>
      <c r="M15" s="828"/>
    </row>
    <row r="16" spans="1:17" s="811" customFormat="1" ht="15" x14ac:dyDescent="0.2">
      <c r="A16" s="1072" t="s">
        <v>36</v>
      </c>
      <c r="B16" s="1071"/>
      <c r="C16" s="1071"/>
      <c r="D16" s="1071"/>
      <c r="E16" s="1071"/>
      <c r="F16" s="1071"/>
      <c r="M16" s="828"/>
    </row>
    <row r="17" spans="1:16" ht="15.75" customHeight="1" x14ac:dyDescent="0.2">
      <c r="C17" s="1564"/>
      <c r="D17" s="1564"/>
      <c r="E17" s="1564"/>
      <c r="F17" s="1564"/>
    </row>
    <row r="18" spans="1:16" s="142" customFormat="1" ht="13.9" customHeight="1" x14ac:dyDescent="0.2">
      <c r="B18" s="714"/>
      <c r="C18" s="714"/>
      <c r="D18" s="714"/>
      <c r="E18" s="714"/>
      <c r="F18" s="714"/>
      <c r="G18" s="714"/>
      <c r="H18" s="714"/>
      <c r="I18" s="714"/>
      <c r="J18" s="714"/>
      <c r="K18" s="714"/>
      <c r="L18" s="714"/>
      <c r="M18" s="714"/>
      <c r="N18" s="714"/>
      <c r="O18" s="714"/>
      <c r="P18" s="714"/>
    </row>
    <row r="19" spans="1:16" s="142" customFormat="1" ht="13.15" customHeight="1" x14ac:dyDescent="0.2">
      <c r="A19" s="714"/>
      <c r="B19" s="714"/>
      <c r="C19" s="714"/>
      <c r="D19" s="714"/>
      <c r="E19" s="714"/>
      <c r="F19" s="714"/>
      <c r="G19" s="714"/>
      <c r="H19" s="714"/>
      <c r="I19" s="714"/>
      <c r="J19" s="714"/>
      <c r="K19" s="714"/>
      <c r="L19" s="714"/>
      <c r="M19" s="714"/>
      <c r="N19" s="714"/>
      <c r="O19" s="714"/>
      <c r="P19" s="714"/>
    </row>
    <row r="20" spans="1:16" s="142" customFormat="1" ht="12.75" customHeight="1" x14ac:dyDescent="0.2">
      <c r="A20" s="1353"/>
      <c r="B20" s="1353"/>
      <c r="C20" s="812"/>
      <c r="D20" s="812"/>
      <c r="E20" s="812"/>
      <c r="F20" s="812"/>
      <c r="H20" s="1360"/>
      <c r="I20" s="1360"/>
      <c r="J20" s="1347" t="s">
        <v>1055</v>
      </c>
      <c r="K20" s="1347"/>
      <c r="L20" s="1347"/>
    </row>
    <row r="21" spans="1:16" s="142" customFormat="1" x14ac:dyDescent="0.2">
      <c r="A21" s="812"/>
      <c r="J21" s="1287" t="s">
        <v>1056</v>
      </c>
      <c r="K21" s="1287"/>
      <c r="L21" s="1287"/>
    </row>
    <row r="22" spans="1:16" x14ac:dyDescent="0.2">
      <c r="A22" s="1371"/>
      <c r="B22" s="1371"/>
      <c r="C22" s="1371"/>
      <c r="D22" s="1371"/>
      <c r="E22" s="1371"/>
      <c r="F22" s="1371"/>
      <c r="G22" s="1371"/>
      <c r="H22" s="1371"/>
      <c r="I22" s="1371"/>
      <c r="J22" s="1371"/>
    </row>
  </sheetData>
  <mergeCells count="22">
    <mergeCell ref="D1:E1"/>
    <mergeCell ref="J1:K1"/>
    <mergeCell ref="A2:J2"/>
    <mergeCell ref="A3:J3"/>
    <mergeCell ref="A5:L5"/>
    <mergeCell ref="I7:K7"/>
    <mergeCell ref="C8:J8"/>
    <mergeCell ref="A9:A10"/>
    <mergeCell ref="B9:B10"/>
    <mergeCell ref="C9:D9"/>
    <mergeCell ref="E9:F9"/>
    <mergeCell ref="G9:H9"/>
    <mergeCell ref="I9:J9"/>
    <mergeCell ref="A7:C7"/>
    <mergeCell ref="A22:J22"/>
    <mergeCell ref="K9:K10"/>
    <mergeCell ref="C17:F17"/>
    <mergeCell ref="H20:I20"/>
    <mergeCell ref="A20:B20"/>
    <mergeCell ref="A14:B14"/>
    <mergeCell ref="J20:L20"/>
    <mergeCell ref="J21:L21"/>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64"/>
  <sheetViews>
    <sheetView view="pageBreakPreview" topLeftCell="A31" zoomScale="86" zoomScaleNormal="80" zoomScaleSheetLayoutView="86" workbookViewId="0">
      <selection activeCell="P46" sqref="P46"/>
    </sheetView>
  </sheetViews>
  <sheetFormatPr defaultColWidth="9.140625" defaultRowHeight="12.75" x14ac:dyDescent="0.2"/>
  <cols>
    <col min="1" max="4" width="11.7109375" style="11" customWidth="1"/>
    <col min="5" max="5" width="12.42578125" style="11" customWidth="1"/>
    <col min="6" max="6" width="8.7109375" style="11" customWidth="1"/>
    <col min="7" max="7" width="10.7109375" style="11" customWidth="1"/>
    <col min="8" max="8" width="11.7109375" style="11" customWidth="1"/>
    <col min="9" max="15" width="8.5703125" style="11" customWidth="1"/>
    <col min="16" max="16" width="8.42578125" style="11" customWidth="1"/>
    <col min="17" max="19" width="8.5703125" style="11" customWidth="1"/>
    <col min="20" max="20" width="15.5703125" style="11" customWidth="1"/>
    <col min="21" max="21" width="9.140625" style="11"/>
    <col min="22" max="22" width="15" style="11" customWidth="1"/>
    <col min="23" max="26" width="9.140625" style="11"/>
    <col min="27" max="27" width="15.7109375" style="11" customWidth="1"/>
    <col min="28" max="28" width="10" style="11" bestFit="1" customWidth="1"/>
    <col min="29" max="16384" width="9.140625" style="11"/>
  </cols>
  <sheetData>
    <row r="1" spans="1:29" x14ac:dyDescent="0.2">
      <c r="A1" s="11" t="s">
        <v>9</v>
      </c>
      <c r="H1" s="1232"/>
      <c r="I1" s="1232"/>
      <c r="R1" s="1234" t="s">
        <v>45</v>
      </c>
      <c r="S1" s="1234"/>
      <c r="T1" s="1234"/>
    </row>
    <row r="2" spans="1:29" s="10" customFormat="1" ht="16.5" x14ac:dyDescent="0.25">
      <c r="A2" s="1241" t="s">
        <v>0</v>
      </c>
      <c r="B2" s="1241"/>
      <c r="C2" s="1241"/>
      <c r="D2" s="1241"/>
      <c r="E2" s="1241"/>
      <c r="F2" s="1241"/>
      <c r="G2" s="1241"/>
      <c r="H2" s="1241"/>
      <c r="I2" s="1241"/>
      <c r="J2" s="1241"/>
      <c r="K2" s="1241"/>
      <c r="L2" s="1241"/>
      <c r="M2" s="1241"/>
      <c r="N2" s="1241"/>
      <c r="O2" s="1241"/>
      <c r="P2" s="1241"/>
      <c r="Q2" s="1241"/>
      <c r="R2" s="1241"/>
      <c r="S2" s="1241"/>
      <c r="T2" s="1241"/>
    </row>
    <row r="3" spans="1:29" s="10" customFormat="1" ht="20.25" customHeight="1" x14ac:dyDescent="0.25">
      <c r="A3" s="1241" t="s">
        <v>704</v>
      </c>
      <c r="B3" s="1241"/>
      <c r="C3" s="1241"/>
      <c r="D3" s="1241"/>
      <c r="E3" s="1241"/>
      <c r="F3" s="1241"/>
      <c r="G3" s="1241"/>
      <c r="H3" s="1241"/>
      <c r="I3" s="1241"/>
      <c r="J3" s="1241"/>
      <c r="K3" s="1241"/>
      <c r="L3" s="1241"/>
      <c r="M3" s="1241"/>
      <c r="N3" s="1241"/>
      <c r="O3" s="1241"/>
      <c r="P3" s="1241"/>
      <c r="Q3" s="1241"/>
      <c r="R3" s="1241"/>
      <c r="S3" s="1241"/>
      <c r="T3" s="1241"/>
    </row>
    <row r="4" spans="1:29" s="10" customFormat="1" ht="18" x14ac:dyDescent="0.25">
      <c r="A4" s="1242" t="s">
        <v>721</v>
      </c>
      <c r="B4" s="1242"/>
      <c r="C4" s="1242"/>
      <c r="D4" s="1242"/>
      <c r="E4" s="1242"/>
      <c r="F4" s="1242"/>
      <c r="G4" s="1242"/>
      <c r="H4" s="1242"/>
      <c r="I4" s="1242"/>
      <c r="J4" s="1242"/>
      <c r="K4" s="1242"/>
      <c r="L4" s="1242"/>
      <c r="M4" s="1242"/>
      <c r="N4" s="1242"/>
      <c r="O4" s="1242"/>
      <c r="P4" s="1242"/>
      <c r="Q4" s="1242"/>
      <c r="R4" s="1242"/>
      <c r="S4" s="1242"/>
      <c r="T4" s="1242"/>
    </row>
    <row r="5" spans="1:29" ht="15" x14ac:dyDescent="0.25">
      <c r="A5" s="1243" t="s">
        <v>961</v>
      </c>
      <c r="B5" s="1243"/>
      <c r="C5" s="1243"/>
      <c r="D5" s="36"/>
      <c r="E5" s="36"/>
      <c r="F5" s="36"/>
      <c r="G5" s="36"/>
      <c r="H5" s="36"/>
      <c r="I5" s="36"/>
      <c r="J5" s="36"/>
      <c r="K5" s="36"/>
      <c r="L5" s="36"/>
      <c r="M5" s="36"/>
      <c r="N5" s="36"/>
      <c r="O5" s="36"/>
      <c r="P5" s="36"/>
      <c r="Q5" s="36"/>
      <c r="R5" s="36"/>
      <c r="S5" s="36"/>
      <c r="T5" s="36"/>
    </row>
    <row r="6" spans="1:29" ht="15" x14ac:dyDescent="0.25">
      <c r="A6" s="1244" t="s">
        <v>145</v>
      </c>
      <c r="B6" s="1244"/>
      <c r="C6" s="1244"/>
      <c r="D6" s="1244"/>
      <c r="E6" s="1244"/>
      <c r="F6" s="1244"/>
      <c r="G6" s="1244"/>
      <c r="H6" s="1244"/>
      <c r="I6" s="1244"/>
      <c r="J6" s="36"/>
      <c r="K6" s="36"/>
      <c r="L6" s="36"/>
      <c r="M6" s="36"/>
      <c r="N6" s="36"/>
      <c r="O6" s="36"/>
      <c r="P6" s="36"/>
      <c r="Q6" s="36"/>
      <c r="R6" s="472"/>
      <c r="S6" s="472"/>
      <c r="T6" s="36"/>
      <c r="V6" s="1147" t="s">
        <v>1083</v>
      </c>
      <c r="W6" s="1147" t="s">
        <v>365</v>
      </c>
      <c r="X6" s="1147" t="s">
        <v>365</v>
      </c>
      <c r="Y6" s="448"/>
      <c r="Z6" s="1147" t="s">
        <v>1089</v>
      </c>
      <c r="AA6" s="1147" t="s">
        <v>365</v>
      </c>
      <c r="AB6" s="1147" t="s">
        <v>365</v>
      </c>
      <c r="AC6" s="448"/>
    </row>
    <row r="7" spans="1:29" ht="15" x14ac:dyDescent="0.25">
      <c r="A7" s="36"/>
      <c r="B7" s="36"/>
      <c r="C7" s="36"/>
      <c r="D7" s="36"/>
      <c r="E7" s="36"/>
      <c r="F7" s="36"/>
      <c r="G7" s="36"/>
      <c r="H7" s="36"/>
      <c r="I7" s="36"/>
      <c r="J7" s="36"/>
      <c r="K7" s="36"/>
      <c r="L7" s="36"/>
      <c r="M7" s="36"/>
      <c r="N7" s="36"/>
      <c r="O7" s="36"/>
      <c r="P7" s="36"/>
      <c r="Q7" s="36"/>
      <c r="R7" s="36"/>
      <c r="S7" s="36"/>
      <c r="T7" s="36"/>
      <c r="V7" s="1147"/>
      <c r="W7" s="1147" t="s">
        <v>1084</v>
      </c>
      <c r="X7" s="1147" t="s">
        <v>1085</v>
      </c>
      <c r="Y7" s="448"/>
      <c r="Z7" s="1147"/>
      <c r="AA7" s="1147" t="s">
        <v>1084</v>
      </c>
      <c r="AB7" s="1147" t="s">
        <v>1085</v>
      </c>
      <c r="AC7" s="1148"/>
    </row>
    <row r="8" spans="1:29" ht="18" customHeight="1" x14ac:dyDescent="0.25">
      <c r="A8" s="470"/>
      <c r="B8" s="1235" t="s">
        <v>38</v>
      </c>
      <c r="C8" s="1235"/>
      <c r="D8" s="1235" t="s">
        <v>39</v>
      </c>
      <c r="E8" s="1235"/>
      <c r="F8" s="1235" t="s">
        <v>40</v>
      </c>
      <c r="G8" s="1235"/>
      <c r="H8" s="1254" t="s">
        <v>41</v>
      </c>
      <c r="I8" s="1254"/>
      <c r="J8" s="1235" t="s">
        <v>42</v>
      </c>
      <c r="K8" s="1235"/>
      <c r="L8" s="461" t="s">
        <v>15</v>
      </c>
      <c r="M8" s="36"/>
      <c r="N8" s="36"/>
      <c r="O8" s="36"/>
      <c r="P8" s="36"/>
      <c r="Q8" s="36"/>
      <c r="R8" s="36"/>
      <c r="S8" s="36"/>
      <c r="T8" s="36"/>
      <c r="U8" s="1147" t="s">
        <v>1065</v>
      </c>
      <c r="V8" s="1147" t="s">
        <v>1100</v>
      </c>
      <c r="W8" s="1147">
        <v>179</v>
      </c>
      <c r="X8" s="1147">
        <v>155</v>
      </c>
      <c r="Y8" s="448"/>
      <c r="Z8" s="1147" t="s">
        <v>1065</v>
      </c>
      <c r="AA8" s="1147">
        <v>17339</v>
      </c>
      <c r="AB8" s="1147">
        <v>16121</v>
      </c>
      <c r="AC8" s="448"/>
    </row>
    <row r="9" spans="1:29" s="46" customFormat="1" ht="13.5" customHeight="1" x14ac:dyDescent="0.2">
      <c r="A9" s="473">
        <v>1</v>
      </c>
      <c r="B9" s="1233">
        <v>2</v>
      </c>
      <c r="C9" s="1233"/>
      <c r="D9" s="1233">
        <v>3</v>
      </c>
      <c r="E9" s="1233"/>
      <c r="F9" s="1233">
        <v>4</v>
      </c>
      <c r="G9" s="1233"/>
      <c r="H9" s="1233">
        <v>5</v>
      </c>
      <c r="I9" s="1233"/>
      <c r="J9" s="1233">
        <v>6</v>
      </c>
      <c r="K9" s="1233"/>
      <c r="L9" s="473">
        <v>7</v>
      </c>
      <c r="M9" s="474"/>
      <c r="N9" s="474"/>
      <c r="O9" s="474"/>
      <c r="P9" s="474"/>
      <c r="Q9" s="474"/>
      <c r="R9" s="474"/>
      <c r="S9" s="474"/>
      <c r="T9" s="474"/>
      <c r="V9" s="1147" t="s">
        <v>1101</v>
      </c>
      <c r="W9" s="1147">
        <v>254</v>
      </c>
      <c r="X9" s="1147">
        <v>229</v>
      </c>
      <c r="Y9" s="448"/>
      <c r="Z9" s="1147"/>
      <c r="AA9" s="1147"/>
      <c r="AB9" s="1147"/>
      <c r="AC9" s="448"/>
    </row>
    <row r="10" spans="1:29" ht="20.100000000000001" customHeight="1" x14ac:dyDescent="0.25">
      <c r="A10" s="471" t="s">
        <v>43</v>
      </c>
      <c r="B10" s="1236">
        <v>0</v>
      </c>
      <c r="C10" s="1236"/>
      <c r="D10" s="1240">
        <v>128</v>
      </c>
      <c r="E10" s="1240"/>
      <c r="F10" s="1236">
        <v>0</v>
      </c>
      <c r="G10" s="1236"/>
      <c r="H10" s="1238">
        <v>0</v>
      </c>
      <c r="I10" s="1239"/>
      <c r="J10" s="1236">
        <v>0</v>
      </c>
      <c r="K10" s="1236"/>
      <c r="L10" s="488">
        <f>B10+D10+F10+H10+J10</f>
        <v>128</v>
      </c>
      <c r="M10" s="36"/>
      <c r="N10" s="36"/>
      <c r="O10" s="36"/>
      <c r="P10" s="36"/>
      <c r="Q10" s="36"/>
      <c r="R10" s="36"/>
      <c r="S10" s="36"/>
      <c r="T10" s="36"/>
      <c r="V10" s="1147" t="s">
        <v>1067</v>
      </c>
      <c r="W10" s="1149">
        <f>W8+W9</f>
        <v>433</v>
      </c>
      <c r="X10" s="1149">
        <f>X8+X9</f>
        <v>384</v>
      </c>
      <c r="Y10" s="448"/>
      <c r="Z10" s="1147" t="s">
        <v>1067</v>
      </c>
      <c r="AA10" s="1147">
        <f>AA8+AA9</f>
        <v>17339</v>
      </c>
      <c r="AB10" s="1147">
        <f>AB8+AB9</f>
        <v>16121</v>
      </c>
      <c r="AC10" s="448"/>
    </row>
    <row r="11" spans="1:29" ht="20.100000000000001" customHeight="1" x14ac:dyDescent="0.25">
      <c r="A11" s="471" t="s">
        <v>44</v>
      </c>
      <c r="B11" s="1236">
        <v>0</v>
      </c>
      <c r="C11" s="1236"/>
      <c r="D11" s="1240">
        <v>746</v>
      </c>
      <c r="E11" s="1240"/>
      <c r="F11" s="1236">
        <v>0</v>
      </c>
      <c r="G11" s="1236"/>
      <c r="H11" s="1238">
        <v>0</v>
      </c>
      <c r="I11" s="1239"/>
      <c r="J11" s="1236">
        <v>0</v>
      </c>
      <c r="K11" s="1236"/>
      <c r="L11" s="488">
        <f>B11+D11+F11+H11+J11</f>
        <v>746</v>
      </c>
      <c r="M11" s="36"/>
      <c r="N11" s="36"/>
      <c r="O11" s="36"/>
      <c r="P11" s="36"/>
      <c r="Q11" s="36"/>
      <c r="R11" s="36"/>
      <c r="S11" s="36"/>
      <c r="T11" s="36"/>
      <c r="U11" s="1147" t="s">
        <v>1066</v>
      </c>
      <c r="V11" s="1147" t="s">
        <v>1100</v>
      </c>
      <c r="W11" s="1147">
        <v>148</v>
      </c>
      <c r="X11" s="1147">
        <v>154</v>
      </c>
      <c r="Y11" s="448"/>
      <c r="Z11" s="1147" t="s">
        <v>1066</v>
      </c>
      <c r="AA11" s="1147">
        <v>15055</v>
      </c>
      <c r="AB11" s="1147">
        <v>13866</v>
      </c>
      <c r="AC11" s="448"/>
    </row>
    <row r="12" spans="1:29" ht="15" x14ac:dyDescent="0.25">
      <c r="A12" s="471" t="s">
        <v>15</v>
      </c>
      <c r="B12" s="1237">
        <f>B10+B11</f>
        <v>0</v>
      </c>
      <c r="C12" s="1237"/>
      <c r="D12" s="1255">
        <f>D11+D10</f>
        <v>874</v>
      </c>
      <c r="E12" s="1255"/>
      <c r="F12" s="1237">
        <f>F10+F11</f>
        <v>0</v>
      </c>
      <c r="G12" s="1237"/>
      <c r="H12" s="1237">
        <f>H10+H11</f>
        <v>0</v>
      </c>
      <c r="I12" s="1237"/>
      <c r="J12" s="1237">
        <f>J10+J11</f>
        <v>0</v>
      </c>
      <c r="K12" s="1237"/>
      <c r="L12" s="489">
        <f>B12+D12+F12+H12+J12</f>
        <v>874</v>
      </c>
      <c r="M12" s="36"/>
      <c r="N12" s="36"/>
      <c r="O12" s="36"/>
      <c r="P12" s="36"/>
      <c r="Q12" s="36"/>
      <c r="R12" s="36"/>
      <c r="S12" s="36"/>
      <c r="T12" s="36"/>
      <c r="V12" s="1147" t="s">
        <v>1101</v>
      </c>
      <c r="W12" s="1147">
        <v>293</v>
      </c>
      <c r="X12" s="1147">
        <v>326</v>
      </c>
      <c r="Y12" s="448"/>
      <c r="Z12" s="1147"/>
      <c r="AA12" s="1147"/>
      <c r="AB12" s="1147"/>
      <c r="AC12" s="448"/>
    </row>
    <row r="13" spans="1:29" ht="15" x14ac:dyDescent="0.25">
      <c r="A13" s="476"/>
      <c r="B13" s="476"/>
      <c r="C13" s="476"/>
      <c r="D13" s="476"/>
      <c r="E13" s="476"/>
      <c r="F13" s="476"/>
      <c r="G13" s="476"/>
      <c r="H13" s="476"/>
      <c r="I13" s="476"/>
      <c r="J13" s="476"/>
      <c r="K13" s="476"/>
      <c r="L13" s="476"/>
      <c r="M13" s="36"/>
      <c r="N13" s="36"/>
      <c r="O13" s="36"/>
      <c r="P13" s="36"/>
      <c r="Q13" s="36"/>
      <c r="R13" s="36"/>
      <c r="S13" s="36"/>
      <c r="T13" s="36"/>
      <c r="V13" s="1147" t="s">
        <v>1067</v>
      </c>
      <c r="W13" s="1149">
        <f>W11+W12</f>
        <v>441</v>
      </c>
      <c r="X13" s="1149">
        <f>X11+X12</f>
        <v>480</v>
      </c>
      <c r="Y13" s="448"/>
      <c r="Z13" s="1147" t="s">
        <v>1067</v>
      </c>
      <c r="AA13" s="1147">
        <f>AA11+AA12</f>
        <v>15055</v>
      </c>
      <c r="AB13" s="1147">
        <f>AB11+AB12</f>
        <v>13866</v>
      </c>
      <c r="AC13" s="448"/>
    </row>
    <row r="14" spans="1:29" ht="15.75" x14ac:dyDescent="0.25">
      <c r="A14" s="1248" t="s">
        <v>896</v>
      </c>
      <c r="B14" s="1248"/>
      <c r="C14" s="1248"/>
      <c r="D14" s="1248"/>
      <c r="E14" s="1248"/>
      <c r="F14" s="1248"/>
      <c r="G14" s="1248"/>
      <c r="H14" s="476"/>
      <c r="I14" s="476"/>
      <c r="J14" s="476"/>
      <c r="K14" s="476"/>
      <c r="L14" s="476"/>
      <c r="M14" s="36"/>
      <c r="N14" s="36"/>
      <c r="O14" s="36"/>
      <c r="P14" s="36"/>
      <c r="Q14" s="36"/>
      <c r="R14" s="36"/>
      <c r="S14" s="36"/>
      <c r="T14" s="36"/>
      <c r="V14" s="1147" t="s">
        <v>1086</v>
      </c>
      <c r="W14" s="1151">
        <f>W10+W13</f>
        <v>874</v>
      </c>
      <c r="X14" s="1151">
        <f>X10+X13</f>
        <v>864</v>
      </c>
      <c r="Y14" s="448"/>
      <c r="Z14" s="1147" t="s">
        <v>1086</v>
      </c>
      <c r="AA14" s="1150">
        <f>AA10+AA13</f>
        <v>32394</v>
      </c>
      <c r="AB14" s="1150">
        <f>AB10+AB13</f>
        <v>29987</v>
      </c>
      <c r="AC14" s="448"/>
    </row>
    <row r="15" spans="1:29" ht="15.75" x14ac:dyDescent="0.25">
      <c r="A15" s="1249" t="s">
        <v>897</v>
      </c>
      <c r="B15" s="1250"/>
      <c r="C15" s="1251" t="s">
        <v>170</v>
      </c>
      <c r="D15" s="1251"/>
      <c r="E15" s="463" t="s">
        <v>15</v>
      </c>
      <c r="F15" s="36"/>
      <c r="G15" s="36"/>
      <c r="H15" s="476"/>
      <c r="I15" s="476"/>
      <c r="J15" s="476"/>
      <c r="K15" s="476"/>
      <c r="L15" s="476"/>
      <c r="M15" s="36"/>
      <c r="N15" s="36"/>
      <c r="O15" s="36"/>
      <c r="P15" s="36"/>
      <c r="Q15" s="36"/>
      <c r="R15" s="36"/>
      <c r="S15" s="36"/>
      <c r="T15" s="36"/>
      <c r="Y15" s="448"/>
      <c r="Z15" s="1151" t="s">
        <v>724</v>
      </c>
      <c r="AA15" s="1151">
        <f>AA14+W14</f>
        <v>33268</v>
      </c>
      <c r="AB15" s="1151">
        <f>AB14+X14</f>
        <v>30851</v>
      </c>
      <c r="AC15" s="448"/>
    </row>
    <row r="16" spans="1:29" ht="15.75" thickBot="1" x14ac:dyDescent="0.3">
      <c r="A16" s="1252" t="s">
        <v>898</v>
      </c>
      <c r="B16" s="1253"/>
      <c r="C16" s="1252" t="s">
        <v>899</v>
      </c>
      <c r="D16" s="1253"/>
      <c r="E16" s="477" t="s">
        <v>900</v>
      </c>
      <c r="F16" s="36"/>
      <c r="G16" s="36"/>
      <c r="H16" s="476"/>
      <c r="I16" s="476"/>
      <c r="J16" s="476"/>
      <c r="K16" s="476"/>
      <c r="L16" s="476"/>
      <c r="M16" s="36"/>
      <c r="N16" s="36"/>
      <c r="O16" s="36"/>
      <c r="P16" s="36"/>
      <c r="Q16" s="36"/>
      <c r="R16" s="36"/>
      <c r="S16" s="36"/>
      <c r="T16" s="36"/>
      <c r="V16" s="448"/>
      <c r="W16" s="448"/>
      <c r="X16" s="448"/>
      <c r="Y16" s="448"/>
      <c r="Z16" s="448"/>
      <c r="AA16" s="448"/>
      <c r="AB16" s="448"/>
      <c r="AC16" s="448"/>
    </row>
    <row r="17" spans="1:30" ht="15.75" thickBot="1" x14ac:dyDescent="0.3">
      <c r="A17" s="36"/>
      <c r="B17" s="36"/>
      <c r="C17" s="36"/>
      <c r="D17" s="36"/>
      <c r="E17" s="36"/>
      <c r="F17" s="36"/>
      <c r="G17" s="36"/>
      <c r="H17" s="36"/>
      <c r="I17" s="36"/>
      <c r="J17" s="36"/>
      <c r="K17" s="36"/>
      <c r="L17" s="36"/>
      <c r="M17" s="36"/>
      <c r="N17" s="36"/>
      <c r="O17" s="36"/>
      <c r="P17" s="36"/>
      <c r="Q17" s="36"/>
      <c r="R17" s="36"/>
      <c r="S17" s="36"/>
      <c r="T17" s="36"/>
      <c r="V17" s="448"/>
      <c r="W17" s="448"/>
      <c r="X17" s="448"/>
      <c r="Y17" s="448"/>
      <c r="Z17" s="448"/>
      <c r="AA17" s="1218" t="s">
        <v>1099</v>
      </c>
      <c r="AB17" s="448"/>
      <c r="AC17" s="448"/>
      <c r="AD17" s="1217"/>
    </row>
    <row r="18" spans="1:30" ht="18.75" customHeight="1" thickBot="1" x14ac:dyDescent="0.25">
      <c r="A18" s="478" t="s">
        <v>901</v>
      </c>
      <c r="B18" s="479"/>
      <c r="C18" s="479"/>
      <c r="D18" s="479"/>
      <c r="E18" s="479"/>
      <c r="F18" s="479"/>
      <c r="G18" s="479"/>
      <c r="H18" s="479"/>
      <c r="I18" s="479"/>
      <c r="J18" s="479"/>
      <c r="K18" s="479"/>
      <c r="L18" s="479"/>
      <c r="M18" s="479"/>
      <c r="N18" s="479"/>
      <c r="O18" s="479"/>
      <c r="P18" s="479"/>
      <c r="Q18" s="479"/>
      <c r="R18" s="479"/>
      <c r="S18" s="479"/>
      <c r="T18" s="466"/>
      <c r="V18" s="1152" t="s">
        <v>1099</v>
      </c>
      <c r="W18" s="448"/>
      <c r="X18" s="448"/>
      <c r="Y18" s="448"/>
      <c r="Z18" s="448"/>
      <c r="AA18" s="1219" t="s">
        <v>1090</v>
      </c>
      <c r="AB18" s="448"/>
      <c r="AC18" s="448"/>
      <c r="AD18" s="448"/>
    </row>
    <row r="19" spans="1:30" ht="15.75" thickBot="1" x14ac:dyDescent="0.25">
      <c r="A19" s="1235" t="s">
        <v>19</v>
      </c>
      <c r="B19" s="1235" t="s">
        <v>902</v>
      </c>
      <c r="C19" s="1235"/>
      <c r="D19" s="1235"/>
      <c r="E19" s="1254" t="s">
        <v>20</v>
      </c>
      <c r="F19" s="1254"/>
      <c r="G19" s="1254"/>
      <c r="H19" s="1254"/>
      <c r="I19" s="1254"/>
      <c r="J19" s="1254"/>
      <c r="K19" s="1254"/>
      <c r="L19" s="1254"/>
      <c r="M19" s="1254" t="s">
        <v>21</v>
      </c>
      <c r="N19" s="1254"/>
      <c r="O19" s="1254"/>
      <c r="P19" s="1254"/>
      <c r="Q19" s="1254"/>
      <c r="R19" s="1254"/>
      <c r="S19" s="1254"/>
      <c r="T19" s="1254"/>
      <c r="V19" s="1152" t="s">
        <v>1090</v>
      </c>
      <c r="W19" s="448"/>
      <c r="X19" s="448"/>
      <c r="Y19" s="448"/>
      <c r="Z19" s="448"/>
      <c r="AA19" s="1220" t="s">
        <v>1091</v>
      </c>
      <c r="AB19" s="1221" t="s">
        <v>1065</v>
      </c>
      <c r="AC19" s="1222" t="s">
        <v>1066</v>
      </c>
      <c r="AD19" s="448"/>
    </row>
    <row r="20" spans="1:30" ht="23.25" customHeight="1" x14ac:dyDescent="0.2">
      <c r="A20" s="1235"/>
      <c r="B20" s="1235"/>
      <c r="C20" s="1235"/>
      <c r="D20" s="1235"/>
      <c r="E20" s="1235" t="s">
        <v>903</v>
      </c>
      <c r="F20" s="1235"/>
      <c r="G20" s="1235" t="s">
        <v>904</v>
      </c>
      <c r="H20" s="1235"/>
      <c r="I20" s="1235" t="s">
        <v>905</v>
      </c>
      <c r="J20" s="1235"/>
      <c r="K20" s="1235" t="s">
        <v>906</v>
      </c>
      <c r="L20" s="1235"/>
      <c r="M20" s="1235" t="s">
        <v>907</v>
      </c>
      <c r="N20" s="1235"/>
      <c r="O20" s="1235" t="s">
        <v>904</v>
      </c>
      <c r="P20" s="1235"/>
      <c r="Q20" s="1235" t="s">
        <v>905</v>
      </c>
      <c r="R20" s="1235"/>
      <c r="S20" s="1235" t="s">
        <v>906</v>
      </c>
      <c r="T20" s="1235"/>
      <c r="V20" s="1153" t="s">
        <v>1091</v>
      </c>
      <c r="W20" s="1154" t="s">
        <v>1065</v>
      </c>
      <c r="X20" s="1155" t="s">
        <v>1066</v>
      </c>
      <c r="Y20" s="1148"/>
      <c r="Z20" s="448"/>
      <c r="AA20" s="1229" t="s">
        <v>1112</v>
      </c>
      <c r="AB20" s="1216">
        <v>11705</v>
      </c>
      <c r="AC20" s="1157">
        <v>4872</v>
      </c>
      <c r="AD20" s="1148"/>
    </row>
    <row r="21" spans="1:30" s="46" customFormat="1" ht="23.25" customHeight="1" x14ac:dyDescent="0.2">
      <c r="A21" s="473">
        <v>1</v>
      </c>
      <c r="B21" s="1233">
        <v>2</v>
      </c>
      <c r="C21" s="1233"/>
      <c r="D21" s="1233"/>
      <c r="E21" s="1233">
        <v>3</v>
      </c>
      <c r="F21" s="1233"/>
      <c r="G21" s="1233">
        <v>4</v>
      </c>
      <c r="H21" s="1233"/>
      <c r="I21" s="1233">
        <v>5</v>
      </c>
      <c r="J21" s="1233"/>
      <c r="K21" s="1233">
        <v>6</v>
      </c>
      <c r="L21" s="1233"/>
      <c r="M21" s="1233">
        <v>3</v>
      </c>
      <c r="N21" s="1233"/>
      <c r="O21" s="1233">
        <v>4</v>
      </c>
      <c r="P21" s="1233"/>
      <c r="Q21" s="1233">
        <v>5</v>
      </c>
      <c r="R21" s="1233"/>
      <c r="S21" s="1233">
        <v>6</v>
      </c>
      <c r="T21" s="1233"/>
      <c r="V21" s="1156" t="s">
        <v>1092</v>
      </c>
      <c r="W21" s="1090">
        <v>11693</v>
      </c>
      <c r="X21" s="1157">
        <v>4856</v>
      </c>
      <c r="Y21" s="448" t="s">
        <v>1076</v>
      </c>
      <c r="Z21" s="448"/>
      <c r="AA21" s="1223" t="s">
        <v>1092</v>
      </c>
      <c r="AB21" s="1216">
        <v>11693</v>
      </c>
      <c r="AC21" s="1157">
        <v>4856</v>
      </c>
      <c r="AD21" s="448" t="s">
        <v>1076</v>
      </c>
    </row>
    <row r="22" spans="1:30" ht="23.25" customHeight="1" x14ac:dyDescent="0.2">
      <c r="A22" s="471">
        <v>1</v>
      </c>
      <c r="B22" s="1256" t="s">
        <v>908</v>
      </c>
      <c r="C22" s="1256"/>
      <c r="D22" s="1256"/>
      <c r="E22" s="1247">
        <v>100</v>
      </c>
      <c r="F22" s="1247"/>
      <c r="G22" s="1254" t="s">
        <v>909</v>
      </c>
      <c r="H22" s="1254"/>
      <c r="I22" s="1247">
        <v>450</v>
      </c>
      <c r="J22" s="1247"/>
      <c r="K22" s="1247">
        <v>12</v>
      </c>
      <c r="L22" s="1247"/>
      <c r="M22" s="1247">
        <v>150</v>
      </c>
      <c r="N22" s="1247"/>
      <c r="O22" s="1254" t="s">
        <v>909</v>
      </c>
      <c r="P22" s="1254"/>
      <c r="Q22" s="1247">
        <v>700</v>
      </c>
      <c r="R22" s="1247"/>
      <c r="S22" s="1247">
        <v>20</v>
      </c>
      <c r="T22" s="1247"/>
      <c r="V22" s="1156" t="s">
        <v>1093</v>
      </c>
      <c r="W22" s="1090">
        <v>11603</v>
      </c>
      <c r="X22" s="1157">
        <v>4708</v>
      </c>
      <c r="Y22" s="448"/>
      <c r="Z22" s="448"/>
      <c r="AA22" s="1223" t="s">
        <v>1093</v>
      </c>
      <c r="AB22" s="1216">
        <v>11603</v>
      </c>
      <c r="AC22" s="1157">
        <v>4708</v>
      </c>
      <c r="AD22" s="448"/>
    </row>
    <row r="23" spans="1:30" ht="23.25" customHeight="1" x14ac:dyDescent="0.2">
      <c r="A23" s="471">
        <v>2</v>
      </c>
      <c r="B23" s="1245" t="s">
        <v>910</v>
      </c>
      <c r="C23" s="1245"/>
      <c r="D23" s="1245"/>
      <c r="E23" s="1247">
        <v>20</v>
      </c>
      <c r="F23" s="1247"/>
      <c r="G23" s="1246">
        <v>1.37</v>
      </c>
      <c r="H23" s="1246"/>
      <c r="I23" s="1247"/>
      <c r="J23" s="1247"/>
      <c r="K23" s="1247"/>
      <c r="L23" s="1247"/>
      <c r="M23" s="1247">
        <v>30</v>
      </c>
      <c r="N23" s="1247"/>
      <c r="O23" s="1246">
        <v>2.06</v>
      </c>
      <c r="P23" s="1246"/>
      <c r="Q23" s="1247"/>
      <c r="R23" s="1247"/>
      <c r="S23" s="1247"/>
      <c r="T23" s="1247"/>
      <c r="V23" s="1156" t="s">
        <v>1094</v>
      </c>
      <c r="W23" s="1090">
        <v>11383</v>
      </c>
      <c r="X23" s="1157">
        <v>4804</v>
      </c>
      <c r="Y23" s="448"/>
      <c r="Z23" s="448"/>
      <c r="AA23" s="1223" t="s">
        <v>1094</v>
      </c>
      <c r="AB23" s="1216">
        <v>11383</v>
      </c>
      <c r="AC23" s="1157">
        <v>4804</v>
      </c>
      <c r="AD23" s="448"/>
    </row>
    <row r="24" spans="1:30" ht="23.25" customHeight="1" x14ac:dyDescent="0.2">
      <c r="A24" s="471">
        <v>3</v>
      </c>
      <c r="B24" s="1245" t="s">
        <v>911</v>
      </c>
      <c r="C24" s="1245"/>
      <c r="D24" s="1245"/>
      <c r="E24" s="1247">
        <v>50</v>
      </c>
      <c r="F24" s="1247"/>
      <c r="G24" s="1246">
        <v>1.03</v>
      </c>
      <c r="H24" s="1246"/>
      <c r="I24" s="1247"/>
      <c r="J24" s="1247"/>
      <c r="K24" s="1247"/>
      <c r="L24" s="1247"/>
      <c r="M24" s="1247">
        <v>75</v>
      </c>
      <c r="N24" s="1247"/>
      <c r="O24" s="1246">
        <v>1.55</v>
      </c>
      <c r="P24" s="1246"/>
      <c r="Q24" s="1247"/>
      <c r="R24" s="1247"/>
      <c r="S24" s="1247"/>
      <c r="T24" s="1247"/>
      <c r="V24" s="1156" t="s">
        <v>1095</v>
      </c>
      <c r="W24" s="1168">
        <f>AVERAGE(W21:W23)</f>
        <v>11559.666666666666</v>
      </c>
      <c r="X24" s="1169">
        <f>AVERAGE(X21:X23)</f>
        <v>4789.333333333333</v>
      </c>
      <c r="Y24" s="448"/>
      <c r="Z24" s="448"/>
      <c r="AA24" s="1223" t="s">
        <v>1095</v>
      </c>
      <c r="AB24" s="1224">
        <f>AVERAGE(AB21:AB23)</f>
        <v>11559.666666666666</v>
      </c>
      <c r="AC24" s="1225">
        <f>AVERAGE(AC21:AC23)</f>
        <v>4789.333333333333</v>
      </c>
      <c r="AD24" s="448"/>
    </row>
    <row r="25" spans="1:30" ht="23.25" customHeight="1" thickBot="1" x14ac:dyDescent="0.25">
      <c r="A25" s="471">
        <v>4</v>
      </c>
      <c r="B25" s="1245" t="s">
        <v>912</v>
      </c>
      <c r="C25" s="1245"/>
      <c r="D25" s="1245"/>
      <c r="E25" s="1247">
        <v>5</v>
      </c>
      <c r="F25" s="1247"/>
      <c r="G25" s="1246">
        <v>0.65</v>
      </c>
      <c r="H25" s="1246"/>
      <c r="I25" s="1247"/>
      <c r="J25" s="1247"/>
      <c r="K25" s="1247"/>
      <c r="L25" s="1247"/>
      <c r="M25" s="1247">
        <v>7.5</v>
      </c>
      <c r="N25" s="1247"/>
      <c r="O25" s="1246">
        <v>0.98</v>
      </c>
      <c r="P25" s="1246"/>
      <c r="Q25" s="1247"/>
      <c r="R25" s="1247"/>
      <c r="S25" s="1247"/>
      <c r="T25" s="1247"/>
      <c r="V25" s="1158"/>
      <c r="W25" s="1159"/>
      <c r="X25" s="1160"/>
      <c r="Y25" s="448"/>
      <c r="Z25" s="448"/>
      <c r="AA25" s="1226"/>
      <c r="AB25" s="1159"/>
      <c r="AC25" s="1160"/>
      <c r="AD25" s="448"/>
    </row>
    <row r="26" spans="1:30" ht="23.25" customHeight="1" thickBot="1" x14ac:dyDescent="0.25">
      <c r="A26" s="471">
        <v>5</v>
      </c>
      <c r="B26" s="1245" t="s">
        <v>913</v>
      </c>
      <c r="C26" s="1245"/>
      <c r="D26" s="1245"/>
      <c r="E26" s="1247" t="s">
        <v>914</v>
      </c>
      <c r="F26" s="1247"/>
      <c r="G26" s="1246">
        <v>0.64</v>
      </c>
      <c r="H26" s="1246"/>
      <c r="I26" s="1247"/>
      <c r="J26" s="1247"/>
      <c r="K26" s="1247"/>
      <c r="L26" s="1247"/>
      <c r="M26" s="1247" t="s">
        <v>914</v>
      </c>
      <c r="N26" s="1247"/>
      <c r="O26" s="1246">
        <v>0.94</v>
      </c>
      <c r="P26" s="1246"/>
      <c r="Q26" s="1247"/>
      <c r="R26" s="1247"/>
      <c r="S26" s="1247"/>
      <c r="T26" s="1247"/>
      <c r="V26" s="1161" t="s">
        <v>1096</v>
      </c>
      <c r="W26" s="1162">
        <v>5971</v>
      </c>
      <c r="X26" s="1163">
        <v>2559</v>
      </c>
      <c r="Y26" s="448"/>
      <c r="Z26" s="448"/>
      <c r="AA26" s="1227" t="s">
        <v>1096</v>
      </c>
      <c r="AB26" s="1162">
        <v>5971</v>
      </c>
      <c r="AC26" s="1163">
        <v>2559</v>
      </c>
      <c r="AD26" s="448"/>
    </row>
    <row r="27" spans="1:30" ht="15.75" thickBot="1" x14ac:dyDescent="0.25">
      <c r="A27" s="471">
        <v>6</v>
      </c>
      <c r="B27" s="1245" t="s">
        <v>915</v>
      </c>
      <c r="C27" s="1245"/>
      <c r="D27" s="1245"/>
      <c r="E27" s="1247"/>
      <c r="F27" s="1247"/>
      <c r="G27" s="1246">
        <v>0.79</v>
      </c>
      <c r="H27" s="1246"/>
      <c r="I27" s="1247"/>
      <c r="J27" s="1247"/>
      <c r="K27" s="1247"/>
      <c r="L27" s="1247"/>
      <c r="M27" s="1247"/>
      <c r="N27" s="1247"/>
      <c r="O27" s="1246">
        <v>1.18</v>
      </c>
      <c r="P27" s="1246"/>
      <c r="Q27" s="1247"/>
      <c r="R27" s="1247"/>
      <c r="S27" s="1247"/>
      <c r="T27" s="1247"/>
      <c r="V27" s="448"/>
      <c r="W27" s="448"/>
      <c r="X27" s="448"/>
      <c r="Y27" s="448"/>
      <c r="Z27" s="448"/>
      <c r="AA27" s="448"/>
      <c r="AB27" s="448"/>
      <c r="AC27" s="448"/>
      <c r="AD27" s="448"/>
    </row>
    <row r="28" spans="1:30" ht="15.75" thickBot="1" x14ac:dyDescent="0.25">
      <c r="A28" s="471">
        <v>7</v>
      </c>
      <c r="B28" s="1245" t="s">
        <v>916</v>
      </c>
      <c r="C28" s="1245"/>
      <c r="D28" s="1245"/>
      <c r="E28" s="1247"/>
      <c r="F28" s="1247"/>
      <c r="G28" s="1247">
        <v>0</v>
      </c>
      <c r="H28" s="1247"/>
      <c r="I28" s="1247"/>
      <c r="J28" s="1247"/>
      <c r="K28" s="1247"/>
      <c r="L28" s="1247"/>
      <c r="M28" s="1247"/>
      <c r="N28" s="1247"/>
      <c r="O28" s="1247">
        <v>0</v>
      </c>
      <c r="P28" s="1247"/>
      <c r="Q28" s="1247"/>
      <c r="R28" s="1247"/>
      <c r="S28" s="1247"/>
      <c r="T28" s="1247"/>
      <c r="V28" s="1164" t="s">
        <v>1097</v>
      </c>
      <c r="W28" s="1165">
        <f>W21</f>
        <v>11693</v>
      </c>
      <c r="X28" s="1165">
        <f>X21</f>
        <v>4856</v>
      </c>
      <c r="Y28" s="1279">
        <f>W28+X28</f>
        <v>16549</v>
      </c>
      <c r="Z28" s="448"/>
      <c r="AA28" s="1228" t="s">
        <v>1097</v>
      </c>
      <c r="AB28" s="1165">
        <f>AB21</f>
        <v>11693</v>
      </c>
      <c r="AC28" s="1165">
        <f>AC21</f>
        <v>4856</v>
      </c>
      <c r="AD28" s="1214">
        <f>AB28+AC28</f>
        <v>16549</v>
      </c>
    </row>
    <row r="29" spans="1:30" ht="12.75" customHeight="1" thickBot="1" x14ac:dyDescent="0.25">
      <c r="A29" s="471"/>
      <c r="B29" s="1235" t="s">
        <v>15</v>
      </c>
      <c r="C29" s="1235"/>
      <c r="D29" s="1235"/>
      <c r="E29" s="1254"/>
      <c r="F29" s="1254"/>
      <c r="G29" s="1257">
        <f>G23+G24+G25+G26+G27+G28</f>
        <v>4.4800000000000004</v>
      </c>
      <c r="H29" s="1254"/>
      <c r="I29" s="1254"/>
      <c r="J29" s="1254"/>
      <c r="K29" s="1254"/>
      <c r="L29" s="1254"/>
      <c r="M29" s="1254"/>
      <c r="N29" s="1254"/>
      <c r="O29" s="1257">
        <f>O23+O24+O25+O26+O27+O28</f>
        <v>6.7099999999999991</v>
      </c>
      <c r="P29" s="1254"/>
      <c r="Q29" s="1254"/>
      <c r="R29" s="1254"/>
      <c r="S29" s="1254"/>
      <c r="T29" s="1254"/>
      <c r="V29" s="1164" t="s">
        <v>1098</v>
      </c>
      <c r="W29" s="1166"/>
      <c r="X29" s="1167"/>
      <c r="Y29" s="1280"/>
      <c r="Z29" s="448"/>
      <c r="AA29" s="1228" t="s">
        <v>1098</v>
      </c>
      <c r="AB29" s="1166"/>
      <c r="AC29" s="1167"/>
      <c r="AD29" s="1215"/>
    </row>
    <row r="30" spans="1:30" ht="12.75" customHeight="1" x14ac:dyDescent="0.25">
      <c r="A30" s="480"/>
      <c r="B30" s="481"/>
      <c r="C30" s="481"/>
      <c r="D30" s="481"/>
      <c r="E30" s="482"/>
      <c r="F30" s="482"/>
      <c r="G30" s="482"/>
      <c r="H30" s="482"/>
      <c r="I30" s="482"/>
      <c r="J30" s="482"/>
      <c r="K30" s="482"/>
      <c r="L30" s="482"/>
      <c r="M30" s="482"/>
      <c r="N30" s="482"/>
      <c r="O30" s="482"/>
      <c r="P30" s="482"/>
      <c r="Q30" s="482"/>
      <c r="R30" s="482"/>
      <c r="S30" s="482"/>
      <c r="T30" s="482"/>
      <c r="V30" s="448"/>
      <c r="W30" s="448"/>
      <c r="X30" s="448"/>
      <c r="Y30" s="448"/>
      <c r="Z30" s="448"/>
    </row>
    <row r="31" spans="1:30" ht="13.15" customHeight="1" x14ac:dyDescent="0.25">
      <c r="A31" s="483" t="s">
        <v>917</v>
      </c>
      <c r="B31" s="1258" t="s">
        <v>419</v>
      </c>
      <c r="C31" s="1258"/>
      <c r="D31" s="1258"/>
      <c r="E31" s="1258"/>
      <c r="F31" s="1258"/>
      <c r="G31" s="1258"/>
      <c r="H31" s="1258"/>
      <c r="I31" s="482"/>
      <c r="J31" s="482"/>
      <c r="K31" s="482"/>
      <c r="L31" s="482"/>
      <c r="M31" s="482"/>
      <c r="N31" s="482"/>
      <c r="O31" s="482"/>
      <c r="P31" s="482"/>
      <c r="Q31" s="482"/>
      <c r="R31" s="482"/>
      <c r="S31" s="482"/>
      <c r="T31" s="482"/>
      <c r="Z31" s="448"/>
      <c r="AA31" s="448"/>
      <c r="AB31" s="448"/>
      <c r="AC31" s="448"/>
    </row>
    <row r="32" spans="1:30" ht="12.75" customHeight="1" x14ac:dyDescent="0.25">
      <c r="A32" s="483"/>
      <c r="B32" s="481"/>
      <c r="C32" s="481"/>
      <c r="D32" s="481"/>
      <c r="E32" s="482"/>
      <c r="F32" s="482"/>
      <c r="G32" s="482"/>
      <c r="H32" s="482"/>
      <c r="I32" s="482"/>
      <c r="J32" s="482"/>
      <c r="K32" s="482"/>
      <c r="L32" s="482"/>
      <c r="M32" s="482"/>
      <c r="N32" s="482"/>
      <c r="O32" s="482"/>
      <c r="P32" s="482"/>
      <c r="Q32" s="482"/>
      <c r="R32" s="482"/>
      <c r="S32" s="482"/>
      <c r="T32" s="482"/>
    </row>
    <row r="33" spans="1:20" ht="15" x14ac:dyDescent="0.25">
      <c r="A33" s="1259" t="s">
        <v>19</v>
      </c>
      <c r="B33" s="1261" t="s">
        <v>366</v>
      </c>
      <c r="C33" s="1262"/>
      <c r="D33" s="1263"/>
      <c r="E33" s="1267" t="s">
        <v>20</v>
      </c>
      <c r="F33" s="1268"/>
      <c r="G33" s="1268"/>
      <c r="H33" s="1268"/>
      <c r="I33" s="1268"/>
      <c r="J33" s="1269"/>
      <c r="K33" s="1270" t="s">
        <v>21</v>
      </c>
      <c r="L33" s="1270"/>
      <c r="M33" s="1270"/>
      <c r="N33" s="1270"/>
      <c r="O33" s="1270"/>
      <c r="P33" s="1270"/>
      <c r="Q33" s="482"/>
      <c r="R33" s="482"/>
      <c r="S33" s="482"/>
      <c r="T33" s="482"/>
    </row>
    <row r="34" spans="1:20" ht="15" x14ac:dyDescent="0.25">
      <c r="A34" s="1260"/>
      <c r="B34" s="1264"/>
      <c r="C34" s="1265"/>
      <c r="D34" s="1266"/>
      <c r="E34" s="1271" t="s">
        <v>382</v>
      </c>
      <c r="F34" s="1272"/>
      <c r="G34" s="1271" t="s">
        <v>383</v>
      </c>
      <c r="H34" s="1272"/>
      <c r="I34" s="1271" t="s">
        <v>384</v>
      </c>
      <c r="J34" s="1272"/>
      <c r="K34" s="1270" t="s">
        <v>382</v>
      </c>
      <c r="L34" s="1270"/>
      <c r="M34" s="1270" t="s">
        <v>383</v>
      </c>
      <c r="N34" s="1270"/>
      <c r="O34" s="1270" t="s">
        <v>384</v>
      </c>
      <c r="P34" s="1270"/>
      <c r="Q34" s="482"/>
      <c r="R34" s="482"/>
      <c r="S34" s="482"/>
      <c r="T34" s="482"/>
    </row>
    <row r="35" spans="1:20" ht="15" x14ac:dyDescent="0.25">
      <c r="A35" s="484">
        <v>1</v>
      </c>
      <c r="B35" s="1276" t="s">
        <v>918</v>
      </c>
      <c r="C35" s="1277"/>
      <c r="D35" s="1278"/>
      <c r="E35" s="1273">
        <v>1</v>
      </c>
      <c r="F35" s="1274"/>
      <c r="G35" s="1273">
        <v>5</v>
      </c>
      <c r="H35" s="1274"/>
      <c r="I35" s="1273" t="s">
        <v>919</v>
      </c>
      <c r="J35" s="1274"/>
      <c r="K35" s="1254">
        <v>1</v>
      </c>
      <c r="L35" s="1254"/>
      <c r="M35" s="1254">
        <v>5</v>
      </c>
      <c r="N35" s="1254"/>
      <c r="O35" s="1273" t="s">
        <v>919</v>
      </c>
      <c r="P35" s="1274"/>
      <c r="Q35" s="482"/>
      <c r="R35" s="482"/>
      <c r="S35" s="482"/>
      <c r="T35" s="482"/>
    </row>
    <row r="36" spans="1:20" ht="15" x14ac:dyDescent="0.25">
      <c r="A36" s="484">
        <v>2</v>
      </c>
      <c r="B36" s="1271"/>
      <c r="C36" s="1275"/>
      <c r="D36" s="1272"/>
      <c r="E36" s="1271"/>
      <c r="F36" s="1272"/>
      <c r="G36" s="1271"/>
      <c r="H36" s="1272"/>
      <c r="I36" s="1271"/>
      <c r="J36" s="1272"/>
      <c r="K36" s="1270"/>
      <c r="L36" s="1270"/>
      <c r="M36" s="1270"/>
      <c r="N36" s="1270"/>
      <c r="O36" s="1270"/>
      <c r="P36" s="1270"/>
      <c r="Q36" s="482"/>
      <c r="R36" s="482"/>
      <c r="S36" s="482"/>
      <c r="T36" s="482"/>
    </row>
    <row r="37" spans="1:20" ht="15" x14ac:dyDescent="0.25">
      <c r="A37" s="484">
        <v>3</v>
      </c>
      <c r="B37" s="1271"/>
      <c r="C37" s="1275"/>
      <c r="D37" s="1272"/>
      <c r="E37" s="1271"/>
      <c r="F37" s="1272"/>
      <c r="G37" s="1271"/>
      <c r="H37" s="1272"/>
      <c r="I37" s="1271"/>
      <c r="J37" s="1272"/>
      <c r="K37" s="1270"/>
      <c r="L37" s="1270"/>
      <c r="M37" s="1270"/>
      <c r="N37" s="1270"/>
      <c r="O37" s="1270"/>
      <c r="P37" s="1270"/>
      <c r="Q37" s="482"/>
      <c r="R37" s="482"/>
      <c r="S37" s="482"/>
      <c r="T37" s="482"/>
    </row>
    <row r="38" spans="1:20" ht="15" x14ac:dyDescent="0.25">
      <c r="A38" s="484">
        <v>4</v>
      </c>
      <c r="B38" s="1267"/>
      <c r="C38" s="1268"/>
      <c r="D38" s="1269"/>
      <c r="E38" s="1271"/>
      <c r="F38" s="1272"/>
      <c r="G38" s="1271"/>
      <c r="H38" s="1272"/>
      <c r="I38" s="1271"/>
      <c r="J38" s="1272"/>
      <c r="K38" s="1270"/>
      <c r="L38" s="1270"/>
      <c r="M38" s="1270"/>
      <c r="N38" s="1270"/>
      <c r="O38" s="1270"/>
      <c r="P38" s="1270"/>
      <c r="Q38" s="482"/>
      <c r="R38" s="482"/>
      <c r="S38" s="482"/>
      <c r="T38" s="482"/>
    </row>
    <row r="39" spans="1:20" ht="15" x14ac:dyDescent="0.25">
      <c r="A39" s="480"/>
      <c r="B39" s="481"/>
      <c r="C39" s="481"/>
      <c r="D39" s="481"/>
      <c r="E39" s="482"/>
      <c r="F39" s="482"/>
      <c r="G39" s="482"/>
      <c r="H39" s="482"/>
      <c r="I39" s="482"/>
      <c r="J39" s="482"/>
      <c r="K39" s="482"/>
      <c r="L39" s="482"/>
      <c r="M39" s="482"/>
      <c r="N39" s="482"/>
      <c r="O39" s="482"/>
      <c r="P39" s="482"/>
      <c r="Q39" s="482"/>
      <c r="R39" s="482"/>
      <c r="S39" s="482"/>
      <c r="T39" s="482"/>
    </row>
    <row r="40" spans="1:20" ht="15" x14ac:dyDescent="0.25">
      <c r="A40" s="1286" t="s">
        <v>920</v>
      </c>
      <c r="B40" s="1286"/>
      <c r="C40" s="1286"/>
      <c r="D40" s="1286"/>
      <c r="E40" s="1286"/>
      <c r="F40" s="1286"/>
      <c r="G40" s="1286"/>
      <c r="H40" s="1286"/>
      <c r="I40" s="1286"/>
      <c r="J40" s="36"/>
      <c r="K40" s="36"/>
      <c r="L40" s="36"/>
      <c r="M40" s="36"/>
      <c r="N40" s="36"/>
      <c r="O40" s="36"/>
      <c r="P40" s="36"/>
      <c r="Q40" s="36"/>
      <c r="R40" s="36"/>
      <c r="S40" s="36"/>
      <c r="T40" s="36"/>
    </row>
    <row r="41" spans="1:20" ht="15" x14ac:dyDescent="0.25">
      <c r="A41" s="1254" t="s">
        <v>47</v>
      </c>
      <c r="B41" s="1254" t="s">
        <v>20</v>
      </c>
      <c r="C41" s="1254"/>
      <c r="D41" s="1254"/>
      <c r="E41" s="1235" t="s">
        <v>21</v>
      </c>
      <c r="F41" s="1235"/>
      <c r="G41" s="1235"/>
      <c r="H41" s="1259" t="s">
        <v>921</v>
      </c>
      <c r="I41" s="35"/>
      <c r="J41" s="36"/>
      <c r="K41" s="36"/>
      <c r="L41" s="36"/>
      <c r="M41" s="36"/>
      <c r="N41" s="36"/>
      <c r="O41" s="36"/>
      <c r="P41" s="36"/>
      <c r="Q41" s="36"/>
      <c r="R41" s="36"/>
      <c r="S41" s="36"/>
      <c r="T41" s="36"/>
    </row>
    <row r="42" spans="1:20" ht="15" x14ac:dyDescent="0.25">
      <c r="A42" s="1254"/>
      <c r="B42" s="471" t="s">
        <v>922</v>
      </c>
      <c r="C42" s="470" t="s">
        <v>923</v>
      </c>
      <c r="D42" s="471" t="s">
        <v>15</v>
      </c>
      <c r="E42" s="471" t="s">
        <v>922</v>
      </c>
      <c r="F42" s="470" t="s">
        <v>923</v>
      </c>
      <c r="G42" s="471" t="s">
        <v>15</v>
      </c>
      <c r="H42" s="1260"/>
      <c r="I42" s="35"/>
      <c r="J42" s="36"/>
      <c r="K42" s="36"/>
      <c r="L42" s="36"/>
      <c r="M42" s="36"/>
      <c r="N42" s="36"/>
      <c r="O42" s="36"/>
      <c r="P42" s="36"/>
      <c r="Q42" s="36"/>
      <c r="R42" s="36"/>
      <c r="S42" s="36"/>
      <c r="T42" s="36"/>
    </row>
    <row r="43" spans="1:20" ht="15" x14ac:dyDescent="0.25">
      <c r="A43" s="471" t="s">
        <v>338</v>
      </c>
      <c r="B43" s="475">
        <v>2.33</v>
      </c>
      <c r="C43" s="475">
        <v>0.78</v>
      </c>
      <c r="D43" s="471">
        <f t="shared" ref="D43:D51" si="0">B43+C43</f>
        <v>3.1100000000000003</v>
      </c>
      <c r="E43" s="475">
        <v>3.49</v>
      </c>
      <c r="F43" s="475">
        <v>1.1599999999999999</v>
      </c>
      <c r="G43" s="485">
        <f t="shared" ref="G43:G51" si="1">E43+F43</f>
        <v>4.6500000000000004</v>
      </c>
      <c r="H43" s="475"/>
      <c r="I43" s="35"/>
      <c r="J43" s="36"/>
      <c r="K43" s="36"/>
      <c r="L43" s="36"/>
      <c r="M43" s="36"/>
      <c r="N43" s="36"/>
      <c r="O43" s="36"/>
      <c r="P43" s="36"/>
      <c r="Q43" s="36"/>
      <c r="R43" s="36"/>
      <c r="S43" s="36"/>
      <c r="T43" s="36"/>
    </row>
    <row r="44" spans="1:20" ht="15" x14ac:dyDescent="0.25">
      <c r="A44" s="471" t="s">
        <v>214</v>
      </c>
      <c r="B44" s="486">
        <v>2.5099999999999998</v>
      </c>
      <c r="C44" s="486">
        <v>0.83</v>
      </c>
      <c r="D44" s="471">
        <f t="shared" si="0"/>
        <v>3.34</v>
      </c>
      <c r="E44" s="486">
        <v>3.75</v>
      </c>
      <c r="F44" s="486">
        <v>1.25</v>
      </c>
      <c r="G44" s="485">
        <f t="shared" si="1"/>
        <v>5</v>
      </c>
      <c r="H44" s="475"/>
      <c r="I44" s="35"/>
      <c r="J44" s="36"/>
      <c r="K44" s="36"/>
      <c r="L44" s="36"/>
      <c r="M44" s="36"/>
      <c r="N44" s="36"/>
      <c r="O44" s="36"/>
      <c r="P44" s="36"/>
      <c r="Q44" s="36"/>
      <c r="R44" s="36"/>
      <c r="S44" s="36"/>
      <c r="T44" s="36"/>
    </row>
    <row r="45" spans="1:20" ht="15" x14ac:dyDescent="0.25">
      <c r="A45" s="471" t="s">
        <v>313</v>
      </c>
      <c r="B45" s="486">
        <v>2.69</v>
      </c>
      <c r="C45" s="486">
        <v>0.9</v>
      </c>
      <c r="D45" s="471">
        <f t="shared" si="0"/>
        <v>3.59</v>
      </c>
      <c r="E45" s="486">
        <v>4.03</v>
      </c>
      <c r="F45" s="486">
        <v>1.35</v>
      </c>
      <c r="G45" s="485">
        <f t="shared" si="1"/>
        <v>5.3800000000000008</v>
      </c>
      <c r="H45" s="471"/>
      <c r="I45" s="35"/>
      <c r="J45" s="36"/>
      <c r="K45" s="36"/>
      <c r="L45" s="36"/>
      <c r="M45" s="36"/>
      <c r="N45" s="36"/>
      <c r="O45" s="36"/>
      <c r="P45" s="36"/>
      <c r="Q45" s="36"/>
      <c r="R45" s="36"/>
      <c r="S45" s="36"/>
      <c r="T45" s="36"/>
    </row>
    <row r="46" spans="1:20" ht="15" x14ac:dyDescent="0.25">
      <c r="A46" s="471" t="s">
        <v>466</v>
      </c>
      <c r="B46" s="486">
        <v>3.47</v>
      </c>
      <c r="C46" s="486">
        <v>0.39</v>
      </c>
      <c r="D46" s="471">
        <f t="shared" si="0"/>
        <v>3.8600000000000003</v>
      </c>
      <c r="E46" s="486">
        <v>5.2</v>
      </c>
      <c r="F46" s="475">
        <v>0.57999999999999996</v>
      </c>
      <c r="G46" s="485">
        <f t="shared" si="1"/>
        <v>5.78</v>
      </c>
      <c r="H46" s="471"/>
      <c r="I46" s="35"/>
      <c r="J46" s="36"/>
      <c r="K46" s="36"/>
      <c r="L46" s="36"/>
      <c r="M46" s="36"/>
      <c r="N46" s="36"/>
      <c r="O46" s="36"/>
      <c r="P46" s="36"/>
      <c r="Q46" s="36"/>
      <c r="R46" s="36"/>
      <c r="S46" s="36"/>
      <c r="T46" s="36"/>
    </row>
    <row r="47" spans="1:20" ht="15" x14ac:dyDescent="0.25">
      <c r="A47" s="471" t="s">
        <v>429</v>
      </c>
      <c r="B47" s="486">
        <v>3.72</v>
      </c>
      <c r="C47" s="486">
        <v>0.41</v>
      </c>
      <c r="D47" s="471">
        <f t="shared" si="0"/>
        <v>4.13</v>
      </c>
      <c r="E47" s="486">
        <v>5.56</v>
      </c>
      <c r="F47" s="475">
        <v>0.62</v>
      </c>
      <c r="G47" s="485">
        <f t="shared" si="1"/>
        <v>6.18</v>
      </c>
      <c r="H47" s="471"/>
      <c r="I47" s="35"/>
      <c r="J47" s="36"/>
      <c r="K47" s="36"/>
      <c r="L47" s="36"/>
      <c r="M47" s="36"/>
      <c r="N47" s="36"/>
      <c r="O47" s="36"/>
      <c r="P47" s="36"/>
      <c r="Q47" s="36"/>
      <c r="R47" s="36"/>
      <c r="S47" s="36"/>
      <c r="T47" s="36"/>
    </row>
    <row r="48" spans="1:20" ht="15" x14ac:dyDescent="0.25">
      <c r="A48" s="471" t="s">
        <v>465</v>
      </c>
      <c r="B48" s="487">
        <v>3.72</v>
      </c>
      <c r="C48" s="487">
        <v>0.41</v>
      </c>
      <c r="D48" s="471">
        <f t="shared" si="0"/>
        <v>4.13</v>
      </c>
      <c r="E48" s="488">
        <v>5.56</v>
      </c>
      <c r="F48" s="488">
        <v>0.62</v>
      </c>
      <c r="G48" s="485">
        <f t="shared" si="1"/>
        <v>6.18</v>
      </c>
      <c r="H48" s="489"/>
      <c r="I48" s="36"/>
      <c r="J48" s="36"/>
      <c r="K48" s="36"/>
      <c r="L48" s="36"/>
      <c r="M48" s="36"/>
      <c r="N48" s="36"/>
      <c r="O48" s="36"/>
      <c r="P48" s="36"/>
      <c r="Q48" s="36"/>
      <c r="R48" s="36"/>
      <c r="S48" s="36"/>
      <c r="T48" s="36"/>
    </row>
    <row r="49" spans="1:21" ht="15" x14ac:dyDescent="0.25">
      <c r="A49" s="471" t="s">
        <v>645</v>
      </c>
      <c r="B49" s="487">
        <v>3.91</v>
      </c>
      <c r="C49" s="487">
        <v>0.44</v>
      </c>
      <c r="D49" s="471">
        <f t="shared" si="0"/>
        <v>4.3500000000000005</v>
      </c>
      <c r="E49" s="488">
        <v>5.86</v>
      </c>
      <c r="F49" s="488">
        <v>0.65</v>
      </c>
      <c r="G49" s="485">
        <f t="shared" si="1"/>
        <v>6.5100000000000007</v>
      </c>
      <c r="H49" s="489"/>
      <c r="I49" s="36"/>
      <c r="J49" s="36"/>
      <c r="K49" s="36"/>
      <c r="L49" s="36"/>
      <c r="M49" s="36"/>
      <c r="N49" s="36"/>
      <c r="O49" s="36"/>
      <c r="P49" s="36"/>
      <c r="Q49" s="36"/>
      <c r="R49" s="36"/>
      <c r="S49" s="36"/>
      <c r="T49" s="36"/>
    </row>
    <row r="50" spans="1:21" ht="15" x14ac:dyDescent="0.25">
      <c r="A50" s="471" t="s">
        <v>724</v>
      </c>
      <c r="B50" s="487">
        <v>4.03</v>
      </c>
      <c r="C50" s="487">
        <v>0.45</v>
      </c>
      <c r="D50" s="471">
        <f t="shared" si="0"/>
        <v>4.4800000000000004</v>
      </c>
      <c r="E50" s="488">
        <v>6.04</v>
      </c>
      <c r="F50" s="488">
        <v>0.67</v>
      </c>
      <c r="G50" s="485">
        <f t="shared" si="1"/>
        <v>6.71</v>
      </c>
      <c r="H50" s="489"/>
      <c r="I50" s="1778" t="s">
        <v>1113</v>
      </c>
      <c r="J50" s="36"/>
      <c r="K50" s="36"/>
      <c r="L50" s="1778" t="s">
        <v>1114</v>
      </c>
      <c r="M50" s="36"/>
      <c r="N50" s="36"/>
      <c r="O50" s="36"/>
      <c r="P50" s="36"/>
      <c r="Q50" s="36"/>
      <c r="R50" s="36"/>
      <c r="S50" s="36"/>
      <c r="T50" s="36"/>
    </row>
    <row r="51" spans="1:21" ht="15" x14ac:dyDescent="0.25">
      <c r="A51" s="471" t="s">
        <v>924</v>
      </c>
      <c r="B51" s="487">
        <v>4.97</v>
      </c>
      <c r="C51" s="487">
        <v>0</v>
      </c>
      <c r="D51" s="471">
        <f t="shared" si="0"/>
        <v>4.97</v>
      </c>
      <c r="E51" s="488">
        <v>7.45</v>
      </c>
      <c r="F51" s="488">
        <v>0</v>
      </c>
      <c r="G51" s="485">
        <f t="shared" si="1"/>
        <v>7.45</v>
      </c>
      <c r="H51" s="489"/>
      <c r="J51" s="36"/>
      <c r="K51" s="36"/>
      <c r="L51" s="36"/>
      <c r="M51" s="36"/>
      <c r="N51" s="36"/>
      <c r="O51" s="36"/>
      <c r="P51" s="36"/>
      <c r="Q51" s="36"/>
      <c r="R51" s="36"/>
      <c r="S51" s="36"/>
      <c r="T51" s="36"/>
    </row>
    <row r="52" spans="1:21" ht="15" x14ac:dyDescent="0.25">
      <c r="A52" s="490" t="s">
        <v>925</v>
      </c>
      <c r="B52" s="36"/>
      <c r="C52" s="36"/>
      <c r="D52" s="36"/>
      <c r="E52" s="36"/>
      <c r="F52" s="36"/>
      <c r="G52" s="36"/>
      <c r="H52" s="36"/>
      <c r="I52" s="36"/>
      <c r="J52" s="36"/>
      <c r="K52" s="36"/>
      <c r="L52" s="36"/>
      <c r="M52" s="36"/>
      <c r="N52" s="36"/>
      <c r="O52" s="36"/>
      <c r="P52" s="36"/>
      <c r="Q52" s="36"/>
      <c r="R52" s="36"/>
      <c r="S52" s="36"/>
      <c r="T52" s="36"/>
    </row>
    <row r="53" spans="1:21" ht="15" x14ac:dyDescent="0.25">
      <c r="A53" s="472"/>
      <c r="B53" s="482"/>
      <c r="C53" s="482"/>
      <c r="D53" s="491"/>
      <c r="E53" s="491"/>
      <c r="F53" s="491"/>
      <c r="G53" s="491"/>
      <c r="H53" s="491"/>
      <c r="I53" s="36"/>
      <c r="J53" s="36"/>
      <c r="K53" s="36"/>
      <c r="L53" s="36"/>
      <c r="M53" s="36"/>
      <c r="N53" s="36"/>
      <c r="O53" s="36"/>
      <c r="P53" s="36"/>
      <c r="Q53" s="36"/>
      <c r="R53" s="36"/>
      <c r="S53" s="36"/>
      <c r="T53" s="36"/>
    </row>
    <row r="54" spans="1:21" ht="15" x14ac:dyDescent="0.25">
      <c r="A54" s="492"/>
      <c r="B54" s="493"/>
      <c r="C54" s="493"/>
      <c r="D54" s="37"/>
      <c r="E54" s="37"/>
      <c r="F54" s="491"/>
      <c r="G54" s="491"/>
      <c r="H54" s="491"/>
      <c r="I54" s="36"/>
      <c r="J54" s="36"/>
      <c r="K54" s="36"/>
      <c r="L54" s="36"/>
      <c r="M54" s="36"/>
      <c r="N54" s="36"/>
      <c r="O54" s="36"/>
      <c r="P54" s="36"/>
      <c r="Q54" s="36"/>
      <c r="R54" s="36"/>
      <c r="S54" s="36"/>
      <c r="T54" s="36"/>
    </row>
    <row r="55" spans="1:21" ht="15" x14ac:dyDescent="0.25">
      <c r="A55" s="493"/>
      <c r="B55" s="476"/>
      <c r="C55" s="1281"/>
      <c r="D55" s="1281"/>
      <c r="E55" s="1282"/>
      <c r="F55" s="1282"/>
      <c r="G55" s="491"/>
      <c r="H55" s="491"/>
      <c r="I55" s="36"/>
      <c r="J55" s="36"/>
      <c r="K55" s="36"/>
      <c r="L55" s="36"/>
      <c r="M55" s="36"/>
      <c r="N55" s="36"/>
      <c r="O55" s="36"/>
      <c r="P55" s="36"/>
      <c r="Q55" s="36"/>
      <c r="R55" s="36"/>
      <c r="S55" s="36"/>
      <c r="T55" s="36"/>
    </row>
    <row r="56" spans="1:21" ht="15" x14ac:dyDescent="0.25">
      <c r="A56" s="472"/>
      <c r="B56" s="493"/>
      <c r="C56" s="1282"/>
      <c r="D56" s="1282"/>
      <c r="E56" s="1283"/>
      <c r="F56" s="1284"/>
      <c r="G56" s="491"/>
      <c r="H56" s="491"/>
      <c r="I56" s="36"/>
      <c r="J56" s="36"/>
      <c r="K56" s="36"/>
      <c r="L56" s="36"/>
      <c r="M56" s="36"/>
      <c r="N56" s="36"/>
      <c r="O56" s="36"/>
      <c r="P56" s="36"/>
      <c r="Q56" s="36"/>
      <c r="R56" s="36"/>
      <c r="S56" s="36"/>
      <c r="T56" s="36"/>
    </row>
    <row r="57" spans="1:21" ht="15" x14ac:dyDescent="0.25">
      <c r="A57" s="472"/>
      <c r="B57" s="493"/>
      <c r="C57" s="1282"/>
      <c r="D57" s="1282"/>
      <c r="E57" s="1285"/>
      <c r="F57" s="1284"/>
      <c r="G57" s="491"/>
      <c r="H57" s="491"/>
      <c r="I57" s="36"/>
      <c r="J57" s="36"/>
      <c r="K57" s="36"/>
      <c r="L57" s="36"/>
      <c r="M57" s="36"/>
      <c r="N57" s="36"/>
      <c r="O57" s="36"/>
      <c r="P57" s="36"/>
      <c r="Q57" s="36"/>
      <c r="R57" s="36"/>
      <c r="S57" s="36"/>
      <c r="T57" s="36"/>
    </row>
    <row r="58" spans="1:21" ht="15" x14ac:dyDescent="0.25">
      <c r="A58" s="494"/>
      <c r="B58" s="36"/>
      <c r="C58" s="36"/>
      <c r="D58" s="36"/>
      <c r="E58" s="36"/>
      <c r="F58" s="36"/>
      <c r="G58" s="36"/>
      <c r="H58" s="36"/>
      <c r="I58" s="36"/>
      <c r="J58" s="36"/>
      <c r="K58" s="36"/>
      <c r="L58" s="36"/>
      <c r="M58" s="36"/>
      <c r="N58" s="36"/>
      <c r="O58" s="36"/>
      <c r="P58" s="36"/>
      <c r="Q58" s="36"/>
      <c r="R58" s="36"/>
      <c r="S58" s="36"/>
      <c r="T58" s="36"/>
    </row>
    <row r="59" spans="1:21" ht="15" x14ac:dyDescent="0.25">
      <c r="A59"/>
      <c r="B59"/>
      <c r="C59"/>
      <c r="D59"/>
      <c r="E59"/>
      <c r="F59"/>
      <c r="G59"/>
      <c r="H59"/>
      <c r="I59"/>
      <c r="J59"/>
      <c r="K59"/>
      <c r="L59"/>
      <c r="M59"/>
      <c r="N59"/>
      <c r="O59"/>
      <c r="P59"/>
      <c r="Q59"/>
      <c r="R59"/>
      <c r="S59"/>
      <c r="T59"/>
      <c r="U59" s="36"/>
    </row>
    <row r="60" spans="1:21" s="467" customFormat="1" ht="15" x14ac:dyDescent="0.25">
      <c r="A60" s="11"/>
      <c r="B60" s="11"/>
      <c r="C60" s="11"/>
      <c r="D60" s="11"/>
      <c r="E60" s="11"/>
      <c r="F60" s="11"/>
      <c r="G60" s="11"/>
      <c r="H60" s="11"/>
      <c r="I60" s="11"/>
      <c r="J60" s="11"/>
      <c r="K60" s="11"/>
      <c r="L60" s="11"/>
      <c r="M60" s="11"/>
      <c r="N60" s="11"/>
      <c r="O60" s="11"/>
      <c r="P60" s="11"/>
      <c r="Q60" s="36"/>
      <c r="R60" s="36"/>
      <c r="S60"/>
      <c r="T60"/>
      <c r="U60" s="36"/>
    </row>
    <row r="61" spans="1:21" s="467" customFormat="1" ht="15.75" x14ac:dyDescent="0.25">
      <c r="A61"/>
      <c r="B61"/>
      <c r="C61"/>
      <c r="D61"/>
      <c r="E61"/>
      <c r="F61"/>
      <c r="G61"/>
      <c r="H61"/>
      <c r="I61"/>
      <c r="J61"/>
      <c r="K61"/>
      <c r="L61"/>
      <c r="M61"/>
      <c r="N61"/>
      <c r="O61"/>
      <c r="P61"/>
      <c r="Q61" s="36"/>
      <c r="R61" s="36"/>
      <c r="U61" s="71"/>
    </row>
    <row r="62" spans="1:21" s="467" customFormat="1" ht="15.75" x14ac:dyDescent="0.25">
      <c r="A62"/>
      <c r="B62"/>
      <c r="C62"/>
      <c r="D62"/>
      <c r="E62"/>
      <c r="F62"/>
      <c r="G62"/>
      <c r="H62"/>
      <c r="I62"/>
      <c r="J62"/>
      <c r="K62"/>
      <c r="L62"/>
      <c r="M62"/>
      <c r="N62"/>
      <c r="O62"/>
      <c r="P62"/>
      <c r="Q62"/>
      <c r="R62" s="71"/>
      <c r="U62" s="71"/>
    </row>
    <row r="63" spans="1:21" ht="15" x14ac:dyDescent="0.25">
      <c r="A63" s="36"/>
      <c r="B63" s="36"/>
      <c r="C63" s="36"/>
      <c r="D63" s="36"/>
      <c r="E63" s="36"/>
      <c r="F63" s="36"/>
      <c r="G63" s="36"/>
      <c r="H63" s="36"/>
      <c r="I63" s="36"/>
      <c r="J63" s="36"/>
      <c r="K63" s="36"/>
      <c r="L63" s="36"/>
      <c r="M63" s="36"/>
      <c r="O63" s="495"/>
      <c r="P63" s="495"/>
      <c r="Q63" s="495"/>
      <c r="R63" s="36"/>
      <c r="S63" s="36"/>
    </row>
    <row r="64" spans="1:21" ht="15" x14ac:dyDescent="0.25">
      <c r="B64" s="36"/>
      <c r="C64" s="36"/>
      <c r="D64" s="36"/>
      <c r="E64" s="36"/>
      <c r="F64" s="36"/>
      <c r="G64" s="36"/>
      <c r="H64" s="36"/>
      <c r="I64" s="36"/>
      <c r="J64" s="36"/>
      <c r="K64" s="36"/>
      <c r="L64" s="36"/>
      <c r="M64" s="36"/>
      <c r="N64" s="36"/>
      <c r="O64" s="36"/>
      <c r="P64" s="36"/>
      <c r="Q64" s="36"/>
      <c r="R64" s="36"/>
      <c r="S64" s="36"/>
    </row>
  </sheetData>
  <mergeCells count="157">
    <mergeCell ref="Y28:Y29"/>
    <mergeCell ref="C55:D55"/>
    <mergeCell ref="E55:F55"/>
    <mergeCell ref="C56:D56"/>
    <mergeCell ref="E56:F56"/>
    <mergeCell ref="C57:D57"/>
    <mergeCell ref="E57:F57"/>
    <mergeCell ref="A40:I40"/>
    <mergeCell ref="A41:A42"/>
    <mergeCell ref="B41:D41"/>
    <mergeCell ref="E41:G41"/>
    <mergeCell ref="H41:H42"/>
    <mergeCell ref="M37:N37"/>
    <mergeCell ref="O37:P37"/>
    <mergeCell ref="B38:D38"/>
    <mergeCell ref="E38:F38"/>
    <mergeCell ref="G38:H38"/>
    <mergeCell ref="I38:J38"/>
    <mergeCell ref="K38:L38"/>
    <mergeCell ref="M38:N38"/>
    <mergeCell ref="O38:P38"/>
    <mergeCell ref="B37:D37"/>
    <mergeCell ref="E37:F37"/>
    <mergeCell ref="G37:H37"/>
    <mergeCell ref="I37:J37"/>
    <mergeCell ref="K37:L37"/>
    <mergeCell ref="M35:N35"/>
    <mergeCell ref="O35:P35"/>
    <mergeCell ref="B36:D36"/>
    <mergeCell ref="E36:F36"/>
    <mergeCell ref="G36:H36"/>
    <mergeCell ref="I36:J36"/>
    <mergeCell ref="K36:L36"/>
    <mergeCell ref="M36:N36"/>
    <mergeCell ref="O36:P36"/>
    <mergeCell ref="B35:D35"/>
    <mergeCell ref="E35:F35"/>
    <mergeCell ref="G35:H35"/>
    <mergeCell ref="I35:J35"/>
    <mergeCell ref="K35:L35"/>
    <mergeCell ref="Q29:R29"/>
    <mergeCell ref="S29:T29"/>
    <mergeCell ref="B31:H31"/>
    <mergeCell ref="A33:A34"/>
    <mergeCell ref="B33:D34"/>
    <mergeCell ref="E33:J33"/>
    <mergeCell ref="K33:P33"/>
    <mergeCell ref="E34:F34"/>
    <mergeCell ref="G34:H34"/>
    <mergeCell ref="I34:J34"/>
    <mergeCell ref="K34:L34"/>
    <mergeCell ref="M34:N34"/>
    <mergeCell ref="O34:P34"/>
    <mergeCell ref="O28:P28"/>
    <mergeCell ref="B29:D29"/>
    <mergeCell ref="E29:F29"/>
    <mergeCell ref="G29:H29"/>
    <mergeCell ref="I29:J29"/>
    <mergeCell ref="K29:L29"/>
    <mergeCell ref="M29:N29"/>
    <mergeCell ref="O29:P29"/>
    <mergeCell ref="B21:D21"/>
    <mergeCell ref="G22:H22"/>
    <mergeCell ref="B23:D23"/>
    <mergeCell ref="Q21:R21"/>
    <mergeCell ref="S21:T21"/>
    <mergeCell ref="I22:J28"/>
    <mergeCell ref="K22:L28"/>
    <mergeCell ref="Q22:R28"/>
    <mergeCell ref="S22:T28"/>
    <mergeCell ref="B27:D27"/>
    <mergeCell ref="E27:F27"/>
    <mergeCell ref="G27:H27"/>
    <mergeCell ref="M27:N27"/>
    <mergeCell ref="O27:P27"/>
    <mergeCell ref="B28:D28"/>
    <mergeCell ref="E28:F28"/>
    <mergeCell ref="G28:H28"/>
    <mergeCell ref="M28:N28"/>
    <mergeCell ref="O24:P24"/>
    <mergeCell ref="O23:P23"/>
    <mergeCell ref="O22:P22"/>
    <mergeCell ref="O21:P21"/>
    <mergeCell ref="M22:N22"/>
    <mergeCell ref="E23:F23"/>
    <mergeCell ref="B25:D25"/>
    <mergeCell ref="G25:H25"/>
    <mergeCell ref="B22:D22"/>
    <mergeCell ref="A19:A20"/>
    <mergeCell ref="B19:D20"/>
    <mergeCell ref="E19:L19"/>
    <mergeCell ref="M19:T19"/>
    <mergeCell ref="E20:F20"/>
    <mergeCell ref="G20:H20"/>
    <mergeCell ref="I20:J20"/>
    <mergeCell ref="K20:L20"/>
    <mergeCell ref="M20:N20"/>
    <mergeCell ref="O20:P20"/>
    <mergeCell ref="A15:B15"/>
    <mergeCell ref="C15:D15"/>
    <mergeCell ref="A16:B16"/>
    <mergeCell ref="C16:D16"/>
    <mergeCell ref="B8:C8"/>
    <mergeCell ref="D8:E8"/>
    <mergeCell ref="F8:G8"/>
    <mergeCell ref="H8:I8"/>
    <mergeCell ref="H12:I12"/>
    <mergeCell ref="D12:E12"/>
    <mergeCell ref="F12:G12"/>
    <mergeCell ref="A2:T2"/>
    <mergeCell ref="A3:T3"/>
    <mergeCell ref="A4:T4"/>
    <mergeCell ref="A5:C5"/>
    <mergeCell ref="A6:I6"/>
    <mergeCell ref="B26:D26"/>
    <mergeCell ref="G26:H26"/>
    <mergeCell ref="M26:N26"/>
    <mergeCell ref="E26:F26"/>
    <mergeCell ref="O26:P26"/>
    <mergeCell ref="O25:P25"/>
    <mergeCell ref="K21:L21"/>
    <mergeCell ref="M24:N24"/>
    <mergeCell ref="E24:F24"/>
    <mergeCell ref="E25:F25"/>
    <mergeCell ref="E21:F21"/>
    <mergeCell ref="E22:F22"/>
    <mergeCell ref="M23:N23"/>
    <mergeCell ref="G23:H23"/>
    <mergeCell ref="G24:H24"/>
    <mergeCell ref="M21:N21"/>
    <mergeCell ref="M25:N25"/>
    <mergeCell ref="B24:D24"/>
    <mergeCell ref="A14:G14"/>
    <mergeCell ref="H1:I1"/>
    <mergeCell ref="J9:K9"/>
    <mergeCell ref="H9:I9"/>
    <mergeCell ref="R1:T1"/>
    <mergeCell ref="S20:T20"/>
    <mergeCell ref="I21:J21"/>
    <mergeCell ref="Q20:R20"/>
    <mergeCell ref="J10:K10"/>
    <mergeCell ref="B11:C11"/>
    <mergeCell ref="G21:H21"/>
    <mergeCell ref="J12:K12"/>
    <mergeCell ref="B12:C12"/>
    <mergeCell ref="H11:I11"/>
    <mergeCell ref="D10:E10"/>
    <mergeCell ref="J11:K11"/>
    <mergeCell ref="F11:G11"/>
    <mergeCell ref="D11:E11"/>
    <mergeCell ref="F10:G10"/>
    <mergeCell ref="H10:I10"/>
    <mergeCell ref="B10:C10"/>
    <mergeCell ref="B9:C9"/>
    <mergeCell ref="D9:E9"/>
    <mergeCell ref="F9:G9"/>
    <mergeCell ref="J8:K8"/>
  </mergeCells>
  <phoneticPr fontId="0" type="noConversion"/>
  <printOptions horizontalCentered="1"/>
  <pageMargins left="0.72" right="0.16" top="0.23622047244094491" bottom="0" header="0.31496062992125984" footer="0.31496062992125984"/>
  <pageSetup paperSize="9" scale="67"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1"/>
  <sheetViews>
    <sheetView view="pageBreakPreview" topLeftCell="D2" zoomScaleSheetLayoutView="100" workbookViewId="0">
      <selection activeCell="H13" sqref="H13"/>
    </sheetView>
  </sheetViews>
  <sheetFormatPr defaultRowHeight="12.75" x14ac:dyDescent="0.2"/>
  <cols>
    <col min="1" max="1" width="7.140625" customWidth="1"/>
    <col min="2" max="2" width="14.85546875" customWidth="1"/>
    <col min="3" max="3" width="14.5703125" customWidth="1"/>
    <col min="4" max="4" width="16.5703125" style="147" customWidth="1"/>
    <col min="5" max="9" width="18.42578125" style="147" customWidth="1"/>
  </cols>
  <sheetData>
    <row r="1" spans="1:16" x14ac:dyDescent="0.2">
      <c r="H1" s="150" t="s">
        <v>470</v>
      </c>
      <c r="I1" s="150" t="s">
        <v>470</v>
      </c>
    </row>
    <row r="2" spans="1:16" ht="18" x14ac:dyDescent="0.35">
      <c r="A2" s="1409" t="s">
        <v>0</v>
      </c>
      <c r="B2" s="1409"/>
      <c r="C2" s="1409"/>
      <c r="D2" s="1409"/>
      <c r="E2" s="1409"/>
      <c r="F2" s="1409"/>
      <c r="G2" s="1409"/>
      <c r="H2" s="1409"/>
      <c r="I2" s="1409"/>
      <c r="J2" s="114"/>
      <c r="K2" s="114"/>
      <c r="L2" s="114"/>
      <c r="M2" s="114"/>
      <c r="N2" s="114"/>
      <c r="O2" s="114"/>
      <c r="P2" s="114"/>
    </row>
    <row r="3" spans="1:16" ht="21" x14ac:dyDescent="0.35">
      <c r="A3" s="1410" t="s">
        <v>704</v>
      </c>
      <c r="B3" s="1410"/>
      <c r="C3" s="1410"/>
      <c r="D3" s="1410"/>
      <c r="E3" s="1410"/>
      <c r="F3" s="1410"/>
      <c r="G3" s="1410"/>
      <c r="H3" s="1410"/>
      <c r="I3" s="1410"/>
      <c r="J3" s="115"/>
      <c r="K3" s="115"/>
      <c r="L3" s="115"/>
      <c r="M3" s="115"/>
      <c r="N3" s="115"/>
      <c r="O3" s="115"/>
      <c r="P3" s="115"/>
    </row>
    <row r="4" spans="1:16" ht="15" x14ac:dyDescent="0.3">
      <c r="A4" s="99"/>
      <c r="B4" s="99"/>
      <c r="C4" s="99"/>
      <c r="D4" s="145"/>
      <c r="E4" s="145"/>
      <c r="F4" s="145"/>
      <c r="G4" s="145"/>
      <c r="H4" s="145"/>
      <c r="I4" s="145"/>
      <c r="J4" s="99"/>
      <c r="K4" s="99"/>
      <c r="L4" s="99"/>
      <c r="M4" s="99"/>
      <c r="N4" s="99"/>
      <c r="O4" s="99"/>
      <c r="P4" s="99"/>
    </row>
    <row r="5" spans="1:16" ht="18" x14ac:dyDescent="0.35">
      <c r="A5" s="1409" t="s">
        <v>469</v>
      </c>
      <c r="B5" s="1409"/>
      <c r="C5" s="1409"/>
      <c r="D5" s="1409"/>
      <c r="E5" s="1409"/>
      <c r="F5" s="1409"/>
      <c r="G5" s="1409"/>
      <c r="H5" s="1409"/>
      <c r="I5" s="1409"/>
      <c r="J5" s="114"/>
      <c r="K5" s="114"/>
      <c r="L5" s="114"/>
      <c r="M5" s="114"/>
      <c r="N5" s="114"/>
      <c r="O5" s="114"/>
      <c r="P5" s="114"/>
    </row>
    <row r="6" spans="1:16" ht="15.75" x14ac:dyDescent="0.3">
      <c r="A6" s="1380" t="s">
        <v>873</v>
      </c>
      <c r="B6" s="1380"/>
      <c r="C6" s="1380"/>
      <c r="D6" s="145"/>
      <c r="E6" s="145"/>
      <c r="F6" s="1419" t="s">
        <v>1036</v>
      </c>
      <c r="G6" s="1419"/>
      <c r="H6" s="1419"/>
      <c r="I6" s="1419"/>
      <c r="J6" s="99"/>
      <c r="K6" s="99"/>
      <c r="L6" s="99"/>
      <c r="M6" s="116"/>
      <c r="N6" s="116"/>
      <c r="O6" s="1569"/>
      <c r="P6" s="1569"/>
    </row>
    <row r="7" spans="1:16" ht="15" customHeight="1" x14ac:dyDescent="0.2">
      <c r="A7" s="1570" t="s">
        <v>2</v>
      </c>
      <c r="B7" s="1382" t="s">
        <v>886</v>
      </c>
      <c r="C7" s="1571" t="s">
        <v>347</v>
      </c>
      <c r="D7" s="1566" t="s">
        <v>447</v>
      </c>
      <c r="E7" s="1567"/>
      <c r="F7" s="1567"/>
      <c r="G7" s="1567"/>
      <c r="H7" s="1567"/>
      <c r="I7" s="1568"/>
    </row>
    <row r="8" spans="1:16" ht="30" x14ac:dyDescent="0.2">
      <c r="A8" s="1570"/>
      <c r="B8" s="1382"/>
      <c r="C8" s="1571"/>
      <c r="D8" s="146" t="s">
        <v>448</v>
      </c>
      <c r="E8" s="146" t="s">
        <v>449</v>
      </c>
      <c r="F8" s="146" t="s">
        <v>450</v>
      </c>
      <c r="G8" s="146" t="s">
        <v>603</v>
      </c>
      <c r="H8" s="146" t="s">
        <v>42</v>
      </c>
      <c r="I8" s="146" t="s">
        <v>67</v>
      </c>
    </row>
    <row r="9" spans="1:16" s="43" customFormat="1" ht="15" x14ac:dyDescent="0.2">
      <c r="A9" s="112">
        <v>1</v>
      </c>
      <c r="B9" s="112">
        <v>2</v>
      </c>
      <c r="C9" s="112">
        <v>3</v>
      </c>
      <c r="D9" s="112">
        <v>4</v>
      </c>
      <c r="E9" s="112">
        <v>5</v>
      </c>
      <c r="F9" s="112">
        <v>6</v>
      </c>
      <c r="G9" s="112">
        <v>7</v>
      </c>
      <c r="H9" s="112">
        <v>8</v>
      </c>
      <c r="I9" s="112">
        <v>8</v>
      </c>
    </row>
    <row r="10" spans="1:16" s="215" customFormat="1" ht="41.25" customHeight="1" x14ac:dyDescent="0.2">
      <c r="A10" s="258">
        <v>1</v>
      </c>
      <c r="B10" s="244" t="s">
        <v>693</v>
      </c>
      <c r="C10" s="331">
        <v>523</v>
      </c>
      <c r="D10" s="360">
        <v>400</v>
      </c>
      <c r="E10" s="360" t="s">
        <v>887</v>
      </c>
      <c r="F10" s="360">
        <v>123</v>
      </c>
      <c r="G10" s="360">
        <v>0</v>
      </c>
      <c r="H10" s="360">
        <v>0</v>
      </c>
      <c r="I10" s="360">
        <v>0</v>
      </c>
    </row>
    <row r="11" spans="1:16" s="215" customFormat="1" ht="71.25" x14ac:dyDescent="0.2">
      <c r="A11" s="567">
        <v>2</v>
      </c>
      <c r="B11" s="595" t="s">
        <v>876</v>
      </c>
      <c r="C11" s="563">
        <v>294</v>
      </c>
      <c r="D11" s="563">
        <v>178</v>
      </c>
      <c r="E11" s="563">
        <v>0</v>
      </c>
      <c r="F11" s="563">
        <v>13</v>
      </c>
      <c r="G11" s="563">
        <v>0</v>
      </c>
      <c r="H11" s="563">
        <v>103</v>
      </c>
      <c r="I11" s="596" t="s">
        <v>995</v>
      </c>
    </row>
    <row r="12" spans="1:16" ht="15" customHeight="1" x14ac:dyDescent="0.2">
      <c r="A12" s="1500" t="s">
        <v>880</v>
      </c>
      <c r="B12" s="1501"/>
      <c r="C12" s="96">
        <f t="shared" ref="C12:I12" si="0">SUM(C10:C11)</f>
        <v>817</v>
      </c>
      <c r="D12" s="84">
        <f t="shared" si="0"/>
        <v>578</v>
      </c>
      <c r="E12" s="84">
        <f t="shared" si="0"/>
        <v>0</v>
      </c>
      <c r="F12" s="84">
        <f t="shared" si="0"/>
        <v>136</v>
      </c>
      <c r="G12" s="84">
        <f t="shared" si="0"/>
        <v>0</v>
      </c>
      <c r="H12" s="530">
        <f t="shared" ref="H12" si="1">SUM(H10:H11)</f>
        <v>103</v>
      </c>
      <c r="I12" s="530">
        <f t="shared" si="0"/>
        <v>0</v>
      </c>
      <c r="J12" s="11"/>
    </row>
    <row r="13" spans="1:16" s="529" customFormat="1" ht="15" customHeight="1" x14ac:dyDescent="0.2">
      <c r="A13" s="526"/>
      <c r="B13" s="526"/>
      <c r="C13" s="526"/>
      <c r="D13" s="1073">
        <f>D12/C12</f>
        <v>0.70746634026927779</v>
      </c>
      <c r="E13" s="527"/>
      <c r="F13" s="1073">
        <f>F12/C12</f>
        <v>0.16646266829865361</v>
      </c>
      <c r="G13" s="527"/>
      <c r="H13" s="1073">
        <f>H12/C12</f>
        <v>0.12607099143206854</v>
      </c>
      <c r="I13" s="527"/>
      <c r="J13" s="528"/>
    </row>
    <row r="14" spans="1:16" s="529" customFormat="1" ht="15" customHeight="1" x14ac:dyDescent="0.2">
      <c r="A14" s="526"/>
      <c r="B14" s="526" t="s">
        <v>994</v>
      </c>
      <c r="C14" s="526"/>
      <c r="D14" s="527"/>
      <c r="E14" s="527"/>
      <c r="F14" s="527"/>
      <c r="G14" s="527"/>
      <c r="H14" s="527"/>
      <c r="I14" s="527"/>
      <c r="J14" s="528"/>
    </row>
    <row r="15" spans="1:16" s="529" customFormat="1" ht="15" customHeight="1" x14ac:dyDescent="0.2">
      <c r="A15" s="526"/>
      <c r="B15" s="526"/>
      <c r="C15" s="526"/>
      <c r="D15" s="527"/>
      <c r="E15" s="527"/>
      <c r="F15" s="527"/>
      <c r="G15" s="527"/>
      <c r="H15" s="527"/>
      <c r="I15" s="527"/>
      <c r="J15" s="528"/>
    </row>
    <row r="16" spans="1:16" s="529" customFormat="1" ht="15" customHeight="1" x14ac:dyDescent="0.2">
      <c r="A16" s="526"/>
      <c r="B16" s="526"/>
      <c r="C16" s="526"/>
      <c r="D16" s="527"/>
      <c r="E16" s="527"/>
      <c r="F16" s="527"/>
      <c r="G16" s="527"/>
      <c r="H16" s="527"/>
      <c r="I16" s="527"/>
      <c r="J16" s="528"/>
    </row>
    <row r="17" spans="1:10" s="529" customFormat="1" ht="15" customHeight="1" x14ac:dyDescent="0.2">
      <c r="A17" s="526"/>
      <c r="B17" s="526"/>
      <c r="C17" s="526"/>
      <c r="D17" s="527"/>
      <c r="E17" s="527"/>
      <c r="F17" s="527"/>
      <c r="G17" s="527"/>
      <c r="H17" s="527"/>
      <c r="I17" s="527"/>
      <c r="J17" s="528"/>
    </row>
    <row r="18" spans="1:10" s="529" customFormat="1" ht="15" customHeight="1" x14ac:dyDescent="0.2">
      <c r="A18" s="526"/>
      <c r="B18" s="526"/>
      <c r="C18" s="526"/>
      <c r="D18" s="527"/>
      <c r="E18" s="527"/>
      <c r="F18" s="527"/>
      <c r="G18" s="527"/>
      <c r="H18" s="527"/>
      <c r="I18" s="527"/>
      <c r="J18" s="528"/>
    </row>
    <row r="19" spans="1:10" ht="15" customHeight="1" x14ac:dyDescent="0.2">
      <c r="A19" s="104"/>
      <c r="B19" s="104"/>
      <c r="C19" s="104"/>
      <c r="D19" s="113"/>
      <c r="E19" s="113"/>
      <c r="F19" s="113"/>
      <c r="G19" s="113"/>
      <c r="H19" s="113"/>
      <c r="I19" s="113"/>
      <c r="J19" s="113"/>
    </row>
    <row r="20" spans="1:10" ht="12.75" customHeight="1" x14ac:dyDescent="0.2">
      <c r="A20" s="1389"/>
      <c r="B20" s="1389"/>
      <c r="C20" s="104"/>
      <c r="D20" s="113"/>
      <c r="E20" s="113"/>
      <c r="F20" s="113"/>
      <c r="G20" s="1347" t="s">
        <v>1055</v>
      </c>
      <c r="H20" s="1347"/>
      <c r="I20" s="1347"/>
      <c r="J20" s="113"/>
    </row>
    <row r="21" spans="1:10" x14ac:dyDescent="0.2">
      <c r="D21" s="109"/>
      <c r="E21" s="109"/>
      <c r="F21" s="109"/>
      <c r="G21" s="1287" t="s">
        <v>1056</v>
      </c>
      <c r="H21" s="1287"/>
      <c r="I21" s="1287"/>
      <c r="J21" s="104"/>
    </row>
  </sheetData>
  <mergeCells count="14">
    <mergeCell ref="O6:P6"/>
    <mergeCell ref="A7:A8"/>
    <mergeCell ref="B7:B8"/>
    <mergeCell ref="C7:C8"/>
    <mergeCell ref="F6:I6"/>
    <mergeCell ref="A6:C6"/>
    <mergeCell ref="G21:I21"/>
    <mergeCell ref="A2:I2"/>
    <mergeCell ref="A3:I3"/>
    <mergeCell ref="A5:I5"/>
    <mergeCell ref="D7:I7"/>
    <mergeCell ref="G20:I20"/>
    <mergeCell ref="A20:B20"/>
    <mergeCell ref="A12:B12"/>
  </mergeCells>
  <printOptions horizontalCentered="1"/>
  <pageMargins left="0.70866141732283472" right="0.70866141732283472" top="0.23622047244094491" bottom="0" header="0.31496062992125984" footer="0.31496062992125984"/>
  <pageSetup paperSize="9" scale="92" orientation="landscape" r:id="rId1"/>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8"/>
  <sheetViews>
    <sheetView view="pageBreakPreview" zoomScale="90" zoomScaleSheetLayoutView="90" workbookViewId="0">
      <selection activeCell="R9" sqref="R9"/>
    </sheetView>
  </sheetViews>
  <sheetFormatPr defaultRowHeight="12.75" x14ac:dyDescent="0.2"/>
  <cols>
    <col min="2" max="2" width="10.140625" customWidth="1"/>
    <col min="3" max="3" width="16.7109375" customWidth="1"/>
    <col min="4" max="4" width="9.42578125" customWidth="1"/>
    <col min="5" max="5" width="9" customWidth="1"/>
    <col min="6" max="6" width="11.5703125" customWidth="1"/>
    <col min="7" max="8" width="10.42578125" customWidth="1"/>
    <col min="9" max="10" width="10.42578125" style="147" customWidth="1"/>
    <col min="11" max="11" width="10.5703125" customWidth="1"/>
    <col min="12" max="12" width="10.42578125" customWidth="1"/>
    <col min="13" max="13" width="11.5703125" customWidth="1"/>
    <col min="14" max="14" width="13" customWidth="1"/>
  </cols>
  <sheetData>
    <row r="1" spans="1:16" ht="18" x14ac:dyDescent="0.35">
      <c r="A1" s="1409" t="s">
        <v>0</v>
      </c>
      <c r="B1" s="1409"/>
      <c r="C1" s="1409"/>
      <c r="D1" s="1409"/>
      <c r="E1" s="1409"/>
      <c r="F1" s="1409"/>
      <c r="G1" s="1409"/>
      <c r="H1" s="1409"/>
      <c r="I1" s="1409"/>
      <c r="J1" s="1409"/>
      <c r="K1" s="1409"/>
      <c r="N1" s="123" t="s">
        <v>472</v>
      </c>
    </row>
    <row r="2" spans="1:16" ht="21" x14ac:dyDescent="0.35">
      <c r="A2" s="1572" t="s">
        <v>704</v>
      </c>
      <c r="B2" s="1572"/>
      <c r="C2" s="1572"/>
      <c r="D2" s="1572"/>
      <c r="E2" s="1572"/>
      <c r="F2" s="1572"/>
      <c r="G2" s="1572"/>
      <c r="H2" s="1572"/>
      <c r="I2" s="1572"/>
      <c r="J2" s="1572"/>
      <c r="K2" s="1572"/>
    </row>
    <row r="3" spans="1:16" ht="15" x14ac:dyDescent="0.3">
      <c r="A3" s="361"/>
      <c r="B3" s="361"/>
      <c r="C3" s="361"/>
      <c r="D3" s="361"/>
      <c r="E3" s="361"/>
      <c r="F3" s="361"/>
      <c r="G3" s="361"/>
      <c r="H3" s="361"/>
      <c r="I3" s="362"/>
      <c r="J3" s="362"/>
      <c r="K3" s="9"/>
    </row>
    <row r="4" spans="1:16" ht="18" x14ac:dyDescent="0.35">
      <c r="A4" s="1573" t="s">
        <v>471</v>
      </c>
      <c r="B4" s="1573"/>
      <c r="C4" s="1573"/>
      <c r="D4" s="1573"/>
      <c r="E4" s="1573"/>
      <c r="F4" s="1573"/>
      <c r="G4" s="1573"/>
      <c r="H4" s="1573"/>
      <c r="I4" s="363"/>
      <c r="J4" s="363"/>
      <c r="K4" s="9"/>
    </row>
    <row r="5" spans="1:16" ht="15.75" x14ac:dyDescent="0.3">
      <c r="A5" s="1380" t="s">
        <v>873</v>
      </c>
      <c r="B5" s="1380"/>
      <c r="C5" s="1380"/>
      <c r="D5" s="100"/>
      <c r="E5" s="100"/>
      <c r="F5" s="100"/>
      <c r="G5" s="100"/>
      <c r="H5" s="99"/>
      <c r="I5" s="145"/>
      <c r="J5" s="145"/>
      <c r="L5" s="971" t="s">
        <v>1036</v>
      </c>
    </row>
    <row r="6" spans="1:16" ht="15" customHeight="1" x14ac:dyDescent="0.2">
      <c r="A6" s="1574" t="s">
        <v>2</v>
      </c>
      <c r="B6" s="1382" t="s">
        <v>886</v>
      </c>
      <c r="C6" s="1382" t="s">
        <v>359</v>
      </c>
      <c r="D6" s="1405" t="s">
        <v>408</v>
      </c>
      <c r="E6" s="1405"/>
      <c r="F6" s="1405"/>
      <c r="G6" s="1405"/>
      <c r="H6" s="1406"/>
      <c r="I6" s="1374" t="s">
        <v>497</v>
      </c>
      <c r="J6" s="1374" t="s">
        <v>498</v>
      </c>
      <c r="K6" s="1570" t="s">
        <v>451</v>
      </c>
      <c r="L6" s="1570"/>
      <c r="M6" s="1570"/>
      <c r="N6" s="1570"/>
    </row>
    <row r="7" spans="1:16" ht="51.75" customHeight="1" x14ac:dyDescent="0.2">
      <c r="A7" s="1575"/>
      <c r="B7" s="1382"/>
      <c r="C7" s="1382"/>
      <c r="D7" s="3" t="s">
        <v>407</v>
      </c>
      <c r="E7" s="3" t="s">
        <v>360</v>
      </c>
      <c r="F7" s="45" t="s">
        <v>361</v>
      </c>
      <c r="G7" s="3" t="s">
        <v>362</v>
      </c>
      <c r="H7" s="3" t="s">
        <v>42</v>
      </c>
      <c r="I7" s="1374"/>
      <c r="J7" s="1374"/>
      <c r="K7" s="117" t="s">
        <v>363</v>
      </c>
      <c r="L7" s="21" t="s">
        <v>452</v>
      </c>
      <c r="M7" s="3" t="s">
        <v>364</v>
      </c>
      <c r="N7" s="21" t="s">
        <v>365</v>
      </c>
    </row>
    <row r="8" spans="1:16" ht="15" x14ac:dyDescent="0.2">
      <c r="A8" s="102" t="s">
        <v>223</v>
      </c>
      <c r="B8" s="102" t="s">
        <v>224</v>
      </c>
      <c r="C8" s="102" t="s">
        <v>225</v>
      </c>
      <c r="D8" s="102" t="s">
        <v>226</v>
      </c>
      <c r="E8" s="102" t="s">
        <v>227</v>
      </c>
      <c r="F8" s="220" t="s">
        <v>228</v>
      </c>
      <c r="G8" s="102" t="s">
        <v>229</v>
      </c>
      <c r="H8" s="220" t="s">
        <v>230</v>
      </c>
      <c r="I8" s="161" t="s">
        <v>246</v>
      </c>
      <c r="J8" s="161" t="s">
        <v>247</v>
      </c>
      <c r="K8" s="102" t="s">
        <v>248</v>
      </c>
      <c r="L8" s="102" t="s">
        <v>275</v>
      </c>
      <c r="M8" s="102" t="s">
        <v>276</v>
      </c>
      <c r="N8" s="102" t="s">
        <v>277</v>
      </c>
    </row>
    <row r="9" spans="1:16" s="215" customFormat="1" ht="42" customHeight="1" x14ac:dyDescent="0.2">
      <c r="A9" s="272">
        <v>1</v>
      </c>
      <c r="B9" s="244" t="s">
        <v>693</v>
      </c>
      <c r="C9" s="299">
        <v>523</v>
      </c>
      <c r="D9" s="568">
        <v>0</v>
      </c>
      <c r="E9" s="568">
        <v>300</v>
      </c>
      <c r="F9" s="568">
        <v>118</v>
      </c>
      <c r="G9" s="568">
        <v>0</v>
      </c>
      <c r="H9" s="568">
        <v>105</v>
      </c>
      <c r="I9" s="568">
        <v>0</v>
      </c>
      <c r="J9" s="568">
        <v>523</v>
      </c>
      <c r="K9" s="568">
        <v>523</v>
      </c>
      <c r="L9" s="568">
        <v>217</v>
      </c>
      <c r="M9" s="568">
        <v>173</v>
      </c>
      <c r="N9" s="568">
        <v>523</v>
      </c>
    </row>
    <row r="10" spans="1:16" s="215" customFormat="1" ht="42" customHeight="1" x14ac:dyDescent="0.2">
      <c r="A10" s="876">
        <v>2</v>
      </c>
      <c r="B10" s="679" t="s">
        <v>876</v>
      </c>
      <c r="C10" s="568">
        <v>294</v>
      </c>
      <c r="D10" s="568">
        <v>238</v>
      </c>
      <c r="E10" s="568">
        <v>0</v>
      </c>
      <c r="F10" s="568">
        <v>17</v>
      </c>
      <c r="G10" s="568">
        <v>31</v>
      </c>
      <c r="H10" s="568">
        <v>8</v>
      </c>
      <c r="I10" s="568">
        <v>0</v>
      </c>
      <c r="J10" s="568">
        <v>294</v>
      </c>
      <c r="K10" s="568">
        <v>294</v>
      </c>
      <c r="L10" s="568">
        <v>198</v>
      </c>
      <c r="M10" s="568">
        <v>75</v>
      </c>
      <c r="N10" s="568">
        <v>294</v>
      </c>
      <c r="P10" s="250"/>
    </row>
    <row r="11" spans="1:16" s="215" customFormat="1" ht="42" customHeight="1" x14ac:dyDescent="0.2">
      <c r="A11" s="1500" t="s">
        <v>880</v>
      </c>
      <c r="B11" s="1501"/>
      <c r="C11" s="267">
        <f>SUM(C9:C10)</f>
        <v>817</v>
      </c>
      <c r="D11" s="877">
        <f t="shared" ref="D11:N11" si="0">SUM(D9:D10)</f>
        <v>238</v>
      </c>
      <c r="E11" s="877">
        <f t="shared" si="0"/>
        <v>300</v>
      </c>
      <c r="F11" s="877">
        <f t="shared" si="0"/>
        <v>135</v>
      </c>
      <c r="G11" s="877">
        <f t="shared" si="0"/>
        <v>31</v>
      </c>
      <c r="H11" s="877">
        <f t="shared" si="0"/>
        <v>113</v>
      </c>
      <c r="I11" s="877">
        <f t="shared" si="0"/>
        <v>0</v>
      </c>
      <c r="J11" s="877">
        <f t="shared" si="0"/>
        <v>817</v>
      </c>
      <c r="K11" s="877">
        <f t="shared" si="0"/>
        <v>817</v>
      </c>
      <c r="L11" s="877">
        <f t="shared" si="0"/>
        <v>415</v>
      </c>
      <c r="M11" s="877">
        <f t="shared" si="0"/>
        <v>248</v>
      </c>
      <c r="N11" s="877">
        <f t="shared" si="0"/>
        <v>817</v>
      </c>
      <c r="P11" s="250"/>
    </row>
    <row r="12" spans="1:16" ht="18" x14ac:dyDescent="0.25">
      <c r="A12" s="531"/>
      <c r="B12" s="532"/>
      <c r="C12" s="533"/>
      <c r="D12" s="533"/>
      <c r="E12" s="533"/>
      <c r="F12" s="533"/>
      <c r="G12" s="533"/>
      <c r="H12" s="533"/>
      <c r="I12" s="533"/>
      <c r="J12" s="533"/>
      <c r="K12" s="533"/>
      <c r="L12" s="533"/>
      <c r="M12" s="533"/>
      <c r="N12" s="533"/>
      <c r="P12" s="11"/>
    </row>
    <row r="13" spans="1:16" ht="18" x14ac:dyDescent="0.25">
      <c r="A13" s="531"/>
      <c r="B13" s="532"/>
      <c r="C13" s="533"/>
      <c r="D13" s="533"/>
      <c r="E13" s="533"/>
      <c r="F13" s="533"/>
      <c r="G13" s="533"/>
      <c r="H13" s="533"/>
      <c r="I13" s="533"/>
      <c r="J13" s="533"/>
      <c r="K13" s="533"/>
      <c r="L13" s="533"/>
      <c r="M13" s="533"/>
      <c r="N13" s="533"/>
      <c r="P13" s="11"/>
    </row>
    <row r="15" spans="1:16" ht="12.75" customHeight="1" x14ac:dyDescent="0.2">
      <c r="A15" s="104"/>
      <c r="B15" s="104"/>
      <c r="C15" s="104"/>
      <c r="D15" s="104"/>
      <c r="H15" s="113"/>
      <c r="I15" s="113"/>
      <c r="J15" s="113"/>
      <c r="K15" s="113"/>
      <c r="L15" s="113"/>
    </row>
    <row r="16" spans="1:16" ht="12.75" customHeight="1" x14ac:dyDescent="0.2">
      <c r="A16" s="104"/>
      <c r="B16" s="104"/>
      <c r="C16" s="104"/>
      <c r="D16" s="104"/>
      <c r="H16" s="113"/>
      <c r="I16" s="113"/>
      <c r="J16" s="113"/>
      <c r="K16" s="113"/>
      <c r="L16" s="113"/>
      <c r="M16" s="1576" t="s">
        <v>1055</v>
      </c>
      <c r="N16" s="1576"/>
      <c r="O16" s="1576"/>
    </row>
    <row r="17" spans="1:15" ht="12.75" customHeight="1" x14ac:dyDescent="0.2">
      <c r="A17" s="104"/>
      <c r="B17" s="104"/>
      <c r="C17" s="104"/>
      <c r="D17" s="104"/>
      <c r="K17" s="336"/>
      <c r="M17" s="1287" t="s">
        <v>1056</v>
      </c>
      <c r="N17" s="1287"/>
      <c r="O17" s="1287"/>
    </row>
    <row r="18" spans="1:15" x14ac:dyDescent="0.2">
      <c r="A18" s="1389"/>
      <c r="B18" s="1389"/>
      <c r="C18" s="104"/>
      <c r="D18" s="104"/>
      <c r="K18" s="337"/>
    </row>
  </sheetData>
  <mergeCells count="15">
    <mergeCell ref="M17:O17"/>
    <mergeCell ref="A18:B18"/>
    <mergeCell ref="A1:K1"/>
    <mergeCell ref="A2:K2"/>
    <mergeCell ref="A4:H4"/>
    <mergeCell ref="A6:A7"/>
    <mergeCell ref="B6:B7"/>
    <mergeCell ref="K6:N6"/>
    <mergeCell ref="I6:I7"/>
    <mergeCell ref="J6:J7"/>
    <mergeCell ref="A5:C5"/>
    <mergeCell ref="D6:H6"/>
    <mergeCell ref="C6:C7"/>
    <mergeCell ref="A11:B11"/>
    <mergeCell ref="M16:O16"/>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5"/>
  <sheetViews>
    <sheetView view="pageBreakPreview" zoomScale="120" zoomScaleSheetLayoutView="120" workbookViewId="0">
      <selection activeCell="A10" sqref="A10"/>
    </sheetView>
  </sheetViews>
  <sheetFormatPr defaultRowHeight="24.75" customHeight="1" x14ac:dyDescent="0.2"/>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10" ht="18" x14ac:dyDescent="0.35">
      <c r="A1" s="1409" t="s">
        <v>0</v>
      </c>
      <c r="B1" s="1409"/>
      <c r="C1" s="1409"/>
      <c r="D1" s="1409"/>
      <c r="E1" s="1409"/>
      <c r="F1" s="1409"/>
      <c r="G1" s="1409"/>
      <c r="H1" s="123" t="s">
        <v>474</v>
      </c>
    </row>
    <row r="2" spans="1:10" ht="21" x14ac:dyDescent="0.35">
      <c r="A2" s="1410" t="s">
        <v>704</v>
      </c>
      <c r="B2" s="1410"/>
      <c r="C2" s="1410"/>
      <c r="D2" s="1410"/>
      <c r="E2" s="1410"/>
      <c r="F2" s="1410"/>
      <c r="G2" s="1410"/>
    </row>
    <row r="3" spans="1:10" ht="15" x14ac:dyDescent="0.3">
      <c r="A3" s="99"/>
      <c r="B3" s="99"/>
      <c r="C3" s="99"/>
      <c r="D3" s="99"/>
      <c r="E3" s="99"/>
      <c r="F3" s="99"/>
      <c r="G3" s="99"/>
    </row>
    <row r="4" spans="1:10" ht="18" x14ac:dyDescent="0.35">
      <c r="A4" s="1409" t="s">
        <v>473</v>
      </c>
      <c r="B4" s="1409"/>
      <c r="C4" s="1409"/>
      <c r="D4" s="1409"/>
      <c r="E4" s="1409"/>
      <c r="F4" s="1409"/>
      <c r="G4" s="1409"/>
    </row>
    <row r="5" spans="1:10" ht="15.75" x14ac:dyDescent="0.3">
      <c r="A5" s="1577" t="s">
        <v>873</v>
      </c>
      <c r="B5" s="1577"/>
      <c r="C5" s="1577"/>
      <c r="D5" s="100"/>
      <c r="E5" s="100"/>
      <c r="F5" s="100"/>
      <c r="G5" s="100" t="s">
        <v>1036</v>
      </c>
    </row>
    <row r="6" spans="1:10" ht="24.75" customHeight="1" x14ac:dyDescent="0.2">
      <c r="A6" s="1574" t="s">
        <v>2</v>
      </c>
      <c r="B6" s="1574" t="s">
        <v>453</v>
      </c>
      <c r="C6" s="1382" t="s">
        <v>612</v>
      </c>
      <c r="D6" s="1382" t="s">
        <v>458</v>
      </c>
      <c r="E6" s="1382"/>
      <c r="F6" s="1405" t="s">
        <v>459</v>
      </c>
      <c r="G6" s="1405"/>
      <c r="H6" s="1574" t="s">
        <v>193</v>
      </c>
    </row>
    <row r="7" spans="1:10" ht="24.75" customHeight="1" x14ac:dyDescent="0.2">
      <c r="A7" s="1575"/>
      <c r="B7" s="1575"/>
      <c r="C7" s="1382"/>
      <c r="D7" s="3" t="s">
        <v>454</v>
      </c>
      <c r="E7" s="3" t="s">
        <v>455</v>
      </c>
      <c r="F7" s="45" t="s">
        <v>456</v>
      </c>
      <c r="G7" s="3" t="s">
        <v>457</v>
      </c>
      <c r="H7" s="1575"/>
    </row>
    <row r="8" spans="1:10" ht="15" x14ac:dyDescent="0.2">
      <c r="A8" s="102" t="s">
        <v>223</v>
      </c>
      <c r="B8" s="102" t="s">
        <v>224</v>
      </c>
      <c r="C8" s="102" t="s">
        <v>225</v>
      </c>
      <c r="D8" s="102" t="s">
        <v>226</v>
      </c>
      <c r="E8" s="102" t="s">
        <v>227</v>
      </c>
      <c r="F8" s="102" t="s">
        <v>228</v>
      </c>
      <c r="G8" s="102" t="s">
        <v>229</v>
      </c>
      <c r="H8" s="102">
        <v>8</v>
      </c>
    </row>
    <row r="9" spans="1:10" ht="15" x14ac:dyDescent="0.2">
      <c r="A9" s="148">
        <v>1</v>
      </c>
      <c r="B9" s="102">
        <v>0</v>
      </c>
      <c r="C9" s="102">
        <v>0</v>
      </c>
      <c r="D9" s="102">
        <v>0</v>
      </c>
      <c r="E9" s="102">
        <v>0</v>
      </c>
      <c r="F9" s="102">
        <v>0</v>
      </c>
      <c r="G9" s="102">
        <v>0</v>
      </c>
      <c r="H9" s="102">
        <v>0</v>
      </c>
    </row>
    <row r="10" spans="1:10" ht="15" x14ac:dyDescent="0.2">
      <c r="A10" s="148">
        <v>2</v>
      </c>
      <c r="B10" s="102">
        <v>0</v>
      </c>
      <c r="C10" s="102">
        <v>0</v>
      </c>
      <c r="D10" s="102">
        <v>0</v>
      </c>
      <c r="E10" s="102">
        <v>0</v>
      </c>
      <c r="F10" s="102">
        <v>0</v>
      </c>
      <c r="G10" s="102">
        <v>0</v>
      </c>
      <c r="H10" s="102">
        <v>0</v>
      </c>
      <c r="J10" s="11"/>
    </row>
    <row r="11" spans="1:10" ht="15" x14ac:dyDescent="0.2">
      <c r="A11" s="1500" t="s">
        <v>880</v>
      </c>
      <c r="B11" s="1501"/>
      <c r="C11" s="102">
        <v>0</v>
      </c>
      <c r="D11" s="102">
        <v>0</v>
      </c>
      <c r="E11" s="102">
        <v>0</v>
      </c>
      <c r="F11" s="102">
        <v>0</v>
      </c>
      <c r="G11" s="102">
        <v>0</v>
      </c>
      <c r="H11" s="102">
        <v>0</v>
      </c>
      <c r="J11" s="437"/>
    </row>
    <row r="12" spans="1:10" ht="24.75" customHeight="1" x14ac:dyDescent="0.2">
      <c r="J12" s="11"/>
    </row>
    <row r="13" spans="1:10" ht="24.75" customHeight="1" x14ac:dyDescent="0.2">
      <c r="A13" s="104"/>
      <c r="B13" s="104"/>
      <c r="C13" s="104"/>
      <c r="D13" s="104"/>
      <c r="F13" s="113"/>
      <c r="G13" s="1347" t="s">
        <v>1055</v>
      </c>
      <c r="H13" s="1347"/>
      <c r="I13" s="1347"/>
    </row>
    <row r="14" spans="1:10" ht="24.75" customHeight="1" x14ac:dyDescent="0.2">
      <c r="A14" s="104"/>
      <c r="B14" s="104"/>
      <c r="C14" s="104"/>
      <c r="D14" s="104"/>
      <c r="G14" s="1287" t="s">
        <v>1056</v>
      </c>
      <c r="H14" s="1287"/>
      <c r="I14" s="1287"/>
      <c r="J14" s="11"/>
    </row>
    <row r="15" spans="1:10" ht="24.75" customHeight="1" x14ac:dyDescent="0.2">
      <c r="A15" s="1389"/>
      <c r="B15" s="1389"/>
      <c r="C15" s="104"/>
      <c r="D15" s="104"/>
      <c r="G15" s="337"/>
    </row>
  </sheetData>
  <mergeCells count="14">
    <mergeCell ref="H6:H7"/>
    <mergeCell ref="A5:C5"/>
    <mergeCell ref="A11:B11"/>
    <mergeCell ref="G13:I13"/>
    <mergeCell ref="G14:I14"/>
    <mergeCell ref="A15:B15"/>
    <mergeCell ref="A1:G1"/>
    <mergeCell ref="A2:G2"/>
    <mergeCell ref="A4:G4"/>
    <mergeCell ref="A6:A7"/>
    <mergeCell ref="B6:B7"/>
    <mergeCell ref="C6:C7"/>
    <mergeCell ref="F6:G6"/>
    <mergeCell ref="D6:E6"/>
  </mergeCells>
  <printOptions horizontalCentered="1"/>
  <pageMargins left="0.70866141732283472" right="0.70866141732283472" top="0.23622047244094491" bottom="0"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7"/>
  <sheetViews>
    <sheetView view="pageBreakPreview" zoomScale="84" zoomScaleSheetLayoutView="84" workbookViewId="0">
      <selection activeCell="J14" sqref="J14:L15"/>
    </sheetView>
  </sheetViews>
  <sheetFormatPr defaultRowHeight="12.75" x14ac:dyDescent="0.2"/>
  <cols>
    <col min="1" max="1" width="6.42578125" customWidth="1"/>
    <col min="2" max="2" width="15.42578125" customWidth="1"/>
    <col min="3" max="3" width="15.28515625" customWidth="1"/>
    <col min="4" max="5" width="15.42578125" customWidth="1"/>
    <col min="6" max="9" width="15.5703125" customWidth="1"/>
    <col min="10" max="10" width="15.42578125" customWidth="1"/>
    <col min="11" max="11" width="20" customWidth="1"/>
    <col min="12" max="12" width="14.28515625" customWidth="1"/>
  </cols>
  <sheetData>
    <row r="1" spans="1:12" ht="18" x14ac:dyDescent="0.35">
      <c r="A1" s="1409" t="s">
        <v>0</v>
      </c>
      <c r="B1" s="1409"/>
      <c r="C1" s="1409"/>
      <c r="D1" s="1409"/>
      <c r="E1" s="1409"/>
      <c r="F1" s="1409"/>
      <c r="G1" s="1409"/>
      <c r="H1" s="1409"/>
      <c r="I1" s="1409"/>
      <c r="J1" s="1409"/>
      <c r="K1" s="1409"/>
      <c r="L1" s="123" t="s">
        <v>476</v>
      </c>
    </row>
    <row r="2" spans="1:12" ht="21" x14ac:dyDescent="0.35">
      <c r="A2" s="1410" t="s">
        <v>704</v>
      </c>
      <c r="B2" s="1410"/>
      <c r="C2" s="1410"/>
      <c r="D2" s="1410"/>
      <c r="E2" s="1410"/>
      <c r="F2" s="1410"/>
      <c r="G2" s="1410"/>
      <c r="H2" s="1410"/>
      <c r="I2" s="1410"/>
      <c r="J2" s="1410"/>
      <c r="K2" s="1410"/>
    </row>
    <row r="3" spans="1:12" ht="15" x14ac:dyDescent="0.3">
      <c r="A3" s="99"/>
      <c r="B3" s="99"/>
      <c r="C3" s="99"/>
      <c r="D3" s="99"/>
      <c r="E3" s="99"/>
      <c r="F3" s="99"/>
      <c r="G3" s="99"/>
      <c r="H3" s="99"/>
      <c r="I3" s="99"/>
      <c r="J3" s="99"/>
      <c r="K3" s="99"/>
    </row>
    <row r="4" spans="1:12" ht="18" x14ac:dyDescent="0.35">
      <c r="A4" s="1409" t="s">
        <v>475</v>
      </c>
      <c r="B4" s="1409"/>
      <c r="C4" s="1409"/>
      <c r="D4" s="1409"/>
      <c r="E4" s="1409"/>
      <c r="F4" s="1409"/>
      <c r="G4" s="1409"/>
      <c r="H4" s="1409"/>
      <c r="I4" s="1409"/>
      <c r="J4" s="1409"/>
      <c r="K4" s="1409"/>
    </row>
    <row r="5" spans="1:12" ht="15.75" x14ac:dyDescent="0.3">
      <c r="A5" s="1577" t="s">
        <v>873</v>
      </c>
      <c r="B5" s="1577"/>
      <c r="C5" s="1577"/>
      <c r="D5" s="100"/>
      <c r="E5" s="100"/>
      <c r="F5" s="100"/>
      <c r="G5" s="100"/>
      <c r="H5" s="100"/>
      <c r="I5" s="100"/>
      <c r="J5" s="100" t="s">
        <v>1036</v>
      </c>
      <c r="K5" s="100"/>
    </row>
    <row r="6" spans="1:12" ht="12.75" customHeight="1" x14ac:dyDescent="0.2">
      <c r="A6" s="1574" t="s">
        <v>2</v>
      </c>
      <c r="B6" s="1382" t="s">
        <v>886</v>
      </c>
      <c r="C6" s="1404" t="s">
        <v>420</v>
      </c>
      <c r="D6" s="1405"/>
      <c r="E6" s="1406"/>
      <c r="F6" s="1404" t="s">
        <v>426</v>
      </c>
      <c r="G6" s="1405"/>
      <c r="H6" s="1405"/>
      <c r="I6" s="1406"/>
      <c r="J6" s="1382" t="s">
        <v>428</v>
      </c>
      <c r="K6" s="1382"/>
      <c r="L6" s="1382"/>
    </row>
    <row r="7" spans="1:12" ht="29.25" customHeight="1" x14ac:dyDescent="0.2">
      <c r="A7" s="1575"/>
      <c r="B7" s="1382"/>
      <c r="C7" s="117" t="s">
        <v>184</v>
      </c>
      <c r="D7" s="117" t="s">
        <v>422</v>
      </c>
      <c r="E7" s="117" t="s">
        <v>427</v>
      </c>
      <c r="F7" s="117" t="s">
        <v>184</v>
      </c>
      <c r="G7" s="117" t="s">
        <v>421</v>
      </c>
      <c r="H7" s="469" t="s">
        <v>423</v>
      </c>
      <c r="I7" s="117" t="s">
        <v>427</v>
      </c>
      <c r="J7" s="3" t="s">
        <v>424</v>
      </c>
      <c r="K7" s="3" t="s">
        <v>425</v>
      </c>
      <c r="L7" s="117" t="s">
        <v>427</v>
      </c>
    </row>
    <row r="8" spans="1:12" ht="15" x14ac:dyDescent="0.2">
      <c r="A8" s="102" t="s">
        <v>223</v>
      </c>
      <c r="B8" s="102" t="s">
        <v>224</v>
      </c>
      <c r="C8" s="102" t="s">
        <v>225</v>
      </c>
      <c r="D8" s="102" t="s">
        <v>226</v>
      </c>
      <c r="E8" s="102" t="s">
        <v>227</v>
      </c>
      <c r="F8" s="102" t="s">
        <v>228</v>
      </c>
      <c r="G8" s="102" t="s">
        <v>229</v>
      </c>
      <c r="H8" s="102" t="s">
        <v>230</v>
      </c>
      <c r="I8" s="102" t="s">
        <v>246</v>
      </c>
      <c r="J8" s="102" t="s">
        <v>247</v>
      </c>
      <c r="K8" s="102" t="s">
        <v>248</v>
      </c>
      <c r="L8" s="102" t="s">
        <v>275</v>
      </c>
    </row>
    <row r="9" spans="1:12" s="215" customFormat="1" ht="42.75" customHeight="1" x14ac:dyDescent="0.2">
      <c r="A9" s="567">
        <v>1</v>
      </c>
      <c r="B9" s="679" t="s">
        <v>693</v>
      </c>
      <c r="C9" s="569">
        <v>0</v>
      </c>
      <c r="D9" s="569">
        <v>0</v>
      </c>
      <c r="E9" s="569">
        <v>0</v>
      </c>
      <c r="F9" s="569">
        <v>0</v>
      </c>
      <c r="G9" s="569">
        <v>0</v>
      </c>
      <c r="H9" s="569">
        <v>0</v>
      </c>
      <c r="I9" s="569">
        <v>0</v>
      </c>
      <c r="J9" s="569">
        <v>0</v>
      </c>
      <c r="K9" s="569">
        <v>0</v>
      </c>
      <c r="L9" s="569">
        <v>0</v>
      </c>
    </row>
    <row r="10" spans="1:12" s="215" customFormat="1" ht="42.75" customHeight="1" x14ac:dyDescent="0.2">
      <c r="A10" s="567">
        <v>2</v>
      </c>
      <c r="B10" s="679" t="s">
        <v>876</v>
      </c>
      <c r="C10" s="569">
        <v>20</v>
      </c>
      <c r="D10" s="569">
        <v>445</v>
      </c>
      <c r="E10" s="569">
        <v>0</v>
      </c>
      <c r="F10" s="569">
        <v>17</v>
      </c>
      <c r="G10" s="569">
        <v>208</v>
      </c>
      <c r="H10" s="878" t="s">
        <v>965</v>
      </c>
      <c r="I10" s="569">
        <v>4160</v>
      </c>
      <c r="J10" s="569">
        <v>0</v>
      </c>
      <c r="K10" s="569">
        <v>0</v>
      </c>
      <c r="L10" s="569">
        <v>0</v>
      </c>
    </row>
    <row r="11" spans="1:12" ht="15" x14ac:dyDescent="0.2">
      <c r="A11" s="1500" t="s">
        <v>880</v>
      </c>
      <c r="B11" s="1501"/>
      <c r="C11" s="567">
        <f>SUM(C9:C10)</f>
        <v>20</v>
      </c>
      <c r="D11" s="567">
        <f t="shared" ref="D11:L11" si="0">SUM(D9:D10)</f>
        <v>445</v>
      </c>
      <c r="E11" s="567">
        <f t="shared" si="0"/>
        <v>0</v>
      </c>
      <c r="F11" s="567">
        <f t="shared" si="0"/>
        <v>17</v>
      </c>
      <c r="G11" s="567">
        <f t="shared" si="0"/>
        <v>208</v>
      </c>
      <c r="H11" s="567">
        <f t="shared" si="0"/>
        <v>0</v>
      </c>
      <c r="I11" s="567">
        <f t="shared" si="0"/>
        <v>4160</v>
      </c>
      <c r="J11" s="567">
        <f t="shared" si="0"/>
        <v>0</v>
      </c>
      <c r="K11" s="567">
        <f t="shared" si="0"/>
        <v>0</v>
      </c>
      <c r="L11" s="258">
        <f t="shared" si="0"/>
        <v>0</v>
      </c>
    </row>
    <row r="14" spans="1:12" ht="14.25" customHeight="1" x14ac:dyDescent="0.2">
      <c r="A14" s="104"/>
      <c r="B14" s="104"/>
      <c r="C14" s="104"/>
      <c r="D14" s="104"/>
      <c r="E14" s="104"/>
      <c r="F14" s="104"/>
      <c r="J14" s="1347" t="s">
        <v>1055</v>
      </c>
      <c r="K14" s="1347"/>
      <c r="L14" s="1347"/>
    </row>
    <row r="15" spans="1:12" ht="12.75" customHeight="1" x14ac:dyDescent="0.2">
      <c r="A15" s="104"/>
      <c r="B15" s="104"/>
      <c r="C15" s="104"/>
      <c r="D15" s="104"/>
      <c r="E15" s="104"/>
      <c r="F15" s="104"/>
      <c r="J15" s="1287" t="s">
        <v>1056</v>
      </c>
      <c r="K15" s="1287"/>
      <c r="L15" s="1287"/>
    </row>
    <row r="16" spans="1:12" ht="12.75" customHeight="1" x14ac:dyDescent="0.2">
      <c r="A16" s="104"/>
      <c r="B16" s="104"/>
      <c r="C16" s="104"/>
      <c r="D16" s="104"/>
      <c r="E16" s="104"/>
      <c r="F16" s="104"/>
    </row>
    <row r="17" spans="1:6" x14ac:dyDescent="0.2">
      <c r="A17" s="1389"/>
      <c r="B17" s="1389"/>
      <c r="F17" s="104"/>
    </row>
  </sheetData>
  <mergeCells count="13">
    <mergeCell ref="A17:B17"/>
    <mergeCell ref="A1:K1"/>
    <mergeCell ref="C6:E6"/>
    <mergeCell ref="F6:I6"/>
    <mergeCell ref="J6:L6"/>
    <mergeCell ref="J15:L15"/>
    <mergeCell ref="A6:A7"/>
    <mergeCell ref="B6:B7"/>
    <mergeCell ref="A2:K2"/>
    <mergeCell ref="A4:K4"/>
    <mergeCell ref="A5:C5"/>
    <mergeCell ref="J14:L14"/>
    <mergeCell ref="A11:B11"/>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8"/>
  <sheetViews>
    <sheetView view="pageBreakPreview" zoomScaleSheetLayoutView="100" workbookViewId="0">
      <selection activeCell="I16" sqref="I16:K17"/>
    </sheetView>
  </sheetViews>
  <sheetFormatPr defaultRowHeight="12.75" x14ac:dyDescent="0.2"/>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1409" t="s">
        <v>0</v>
      </c>
      <c r="B1" s="1409"/>
      <c r="C1" s="1409"/>
      <c r="D1" s="1409"/>
      <c r="E1" s="1409"/>
      <c r="F1" s="1409"/>
      <c r="G1" s="1409"/>
      <c r="H1" s="1409"/>
      <c r="I1" s="155"/>
      <c r="J1" s="155"/>
      <c r="K1" s="123" t="s">
        <v>478</v>
      </c>
    </row>
    <row r="2" spans="1:11" ht="21" x14ac:dyDescent="0.35">
      <c r="A2" s="1410" t="s">
        <v>704</v>
      </c>
      <c r="B2" s="1410"/>
      <c r="C2" s="1410"/>
      <c r="D2" s="1410"/>
      <c r="E2" s="1410"/>
      <c r="F2" s="1410"/>
      <c r="G2" s="1410"/>
      <c r="H2" s="1410"/>
      <c r="I2" s="98"/>
      <c r="J2" s="98"/>
    </row>
    <row r="3" spans="1:11" ht="15" x14ac:dyDescent="0.3">
      <c r="A3" s="99"/>
      <c r="B3" s="99"/>
      <c r="C3" s="99"/>
      <c r="D3" s="99"/>
      <c r="E3" s="99"/>
      <c r="F3" s="99"/>
      <c r="G3" s="99"/>
      <c r="H3" s="99"/>
      <c r="I3" s="99"/>
      <c r="J3" s="99"/>
    </row>
    <row r="4" spans="1:11" ht="18" x14ac:dyDescent="0.35">
      <c r="A4" s="1409" t="s">
        <v>477</v>
      </c>
      <c r="B4" s="1409"/>
      <c r="C4" s="1409"/>
      <c r="D4" s="1409"/>
      <c r="E4" s="1409"/>
      <c r="F4" s="1409"/>
      <c r="G4" s="1409"/>
      <c r="H4" s="1409"/>
      <c r="I4" s="155"/>
      <c r="J4" s="155"/>
    </row>
    <row r="5" spans="1:11" ht="15.75" x14ac:dyDescent="0.3">
      <c r="A5" s="1577" t="s">
        <v>873</v>
      </c>
      <c r="B5" s="1577"/>
      <c r="C5" s="1577"/>
      <c r="D5" s="100"/>
      <c r="E5" s="100"/>
      <c r="F5" s="100"/>
      <c r="G5" s="100" t="s">
        <v>1036</v>
      </c>
      <c r="H5" s="100"/>
      <c r="I5" s="100"/>
      <c r="J5" s="100"/>
    </row>
    <row r="6" spans="1:11" ht="21.75" customHeight="1" x14ac:dyDescent="0.2">
      <c r="A6" s="1574" t="s">
        <v>2</v>
      </c>
      <c r="B6" s="1382" t="s">
        <v>886</v>
      </c>
      <c r="C6" s="1404" t="s">
        <v>437</v>
      </c>
      <c r="D6" s="1405"/>
      <c r="E6" s="1406"/>
      <c r="F6" s="1404" t="s">
        <v>440</v>
      </c>
      <c r="G6" s="1405"/>
      <c r="H6" s="1406"/>
      <c r="I6" s="1383" t="s">
        <v>602</v>
      </c>
      <c r="J6" s="1383" t="s">
        <v>601</v>
      </c>
      <c r="K6" s="1383" t="s">
        <v>67</v>
      </c>
    </row>
    <row r="7" spans="1:11" ht="32.25" customHeight="1" x14ac:dyDescent="0.2">
      <c r="A7" s="1575"/>
      <c r="B7" s="1382"/>
      <c r="C7" s="3" t="s">
        <v>436</v>
      </c>
      <c r="D7" s="3" t="s">
        <v>438</v>
      </c>
      <c r="E7" s="3" t="s">
        <v>439</v>
      </c>
      <c r="F7" s="3" t="s">
        <v>436</v>
      </c>
      <c r="G7" s="3" t="s">
        <v>438</v>
      </c>
      <c r="H7" s="3" t="s">
        <v>439</v>
      </c>
      <c r="I7" s="1384"/>
      <c r="J7" s="1384"/>
      <c r="K7" s="1384"/>
    </row>
    <row r="8" spans="1:11" ht="15" x14ac:dyDescent="0.2">
      <c r="A8" s="149">
        <v>1</v>
      </c>
      <c r="B8" s="149">
        <v>2</v>
      </c>
      <c r="C8" s="149">
        <v>3</v>
      </c>
      <c r="D8" s="149">
        <v>4</v>
      </c>
      <c r="E8" s="149">
        <v>5</v>
      </c>
      <c r="F8" s="149">
        <v>6</v>
      </c>
      <c r="G8" s="149">
        <v>7</v>
      </c>
      <c r="H8" s="149">
        <v>8</v>
      </c>
      <c r="I8" s="149">
        <v>9</v>
      </c>
      <c r="J8" s="149">
        <v>10</v>
      </c>
      <c r="K8" s="149">
        <v>11</v>
      </c>
    </row>
    <row r="9" spans="1:11" ht="30.75" customHeight="1" x14ac:dyDescent="0.25">
      <c r="A9" s="148">
        <v>1</v>
      </c>
      <c r="B9" s="338" t="s">
        <v>693</v>
      </c>
      <c r="C9" s="343">
        <v>0</v>
      </c>
      <c r="D9" s="3">
        <v>0</v>
      </c>
      <c r="E9" s="3">
        <v>0</v>
      </c>
      <c r="F9" s="3">
        <v>0</v>
      </c>
      <c r="G9" s="3">
        <v>0</v>
      </c>
      <c r="H9" s="3">
        <v>0</v>
      </c>
      <c r="I9" s="3">
        <v>0</v>
      </c>
      <c r="J9" s="3">
        <v>0</v>
      </c>
      <c r="K9" s="102">
        <v>0</v>
      </c>
    </row>
    <row r="10" spans="1:11" ht="30.75" customHeight="1" x14ac:dyDescent="0.25">
      <c r="A10" s="148">
        <v>2</v>
      </c>
      <c r="B10" s="338" t="s">
        <v>876</v>
      </c>
      <c r="C10" s="343">
        <v>0</v>
      </c>
      <c r="D10" s="206">
        <v>0</v>
      </c>
      <c r="E10" s="206">
        <v>0</v>
      </c>
      <c r="F10" s="206">
        <v>0</v>
      </c>
      <c r="G10" s="206">
        <v>0</v>
      </c>
      <c r="H10" s="206">
        <v>0</v>
      </c>
      <c r="I10" s="206">
        <v>0</v>
      </c>
      <c r="J10" s="206">
        <v>0</v>
      </c>
      <c r="K10" s="102">
        <v>0</v>
      </c>
    </row>
    <row r="11" spans="1:11" ht="30.75" customHeight="1" x14ac:dyDescent="0.2">
      <c r="A11" s="1500" t="s">
        <v>880</v>
      </c>
      <c r="B11" s="1501"/>
      <c r="C11" s="258">
        <f>SUM(C9:C10)</f>
        <v>0</v>
      </c>
      <c r="D11" s="258">
        <f t="shared" ref="D11:K11" si="0">SUM(D9:D10)</f>
        <v>0</v>
      </c>
      <c r="E11" s="258">
        <f t="shared" si="0"/>
        <v>0</v>
      </c>
      <c r="F11" s="258">
        <f t="shared" si="0"/>
        <v>0</v>
      </c>
      <c r="G11" s="258">
        <f t="shared" si="0"/>
        <v>0</v>
      </c>
      <c r="H11" s="258">
        <f t="shared" si="0"/>
        <v>0</v>
      </c>
      <c r="I11" s="258">
        <f t="shared" si="0"/>
        <v>0</v>
      </c>
      <c r="J11" s="258">
        <f t="shared" si="0"/>
        <v>0</v>
      </c>
      <c r="K11" s="258">
        <f t="shared" si="0"/>
        <v>0</v>
      </c>
    </row>
    <row r="14" spans="1:11" ht="12.75" customHeight="1" x14ac:dyDescent="0.2">
      <c r="A14" s="104"/>
      <c r="B14" s="104"/>
      <c r="C14" s="104"/>
      <c r="D14" s="104"/>
      <c r="E14" s="104"/>
      <c r="F14" s="104"/>
    </row>
    <row r="15" spans="1:11" ht="12.75" customHeight="1" x14ac:dyDescent="0.2">
      <c r="A15" s="1389"/>
      <c r="B15" s="1389"/>
      <c r="C15" s="104"/>
      <c r="D15" s="104"/>
      <c r="E15" s="104"/>
      <c r="F15" s="104"/>
      <c r="G15" s="113"/>
      <c r="H15" s="113"/>
      <c r="I15" s="113"/>
      <c r="J15" s="113"/>
      <c r="K15" s="113"/>
    </row>
    <row r="16" spans="1:11" ht="12.75" customHeight="1" x14ac:dyDescent="0.2">
      <c r="A16" s="1389"/>
      <c r="B16" s="1389"/>
      <c r="C16" s="104"/>
      <c r="D16" s="104"/>
      <c r="E16" s="104"/>
      <c r="F16" s="104"/>
      <c r="G16" s="113"/>
      <c r="H16" s="113"/>
      <c r="I16" s="1347" t="s">
        <v>1055</v>
      </c>
      <c r="J16" s="1347"/>
      <c r="K16" s="1347"/>
    </row>
    <row r="17" spans="6:11" ht="12.75" customHeight="1" x14ac:dyDescent="0.2">
      <c r="F17" s="104"/>
      <c r="H17" s="336"/>
      <c r="I17" s="1287" t="s">
        <v>1056</v>
      </c>
      <c r="J17" s="1287"/>
      <c r="K17" s="1287"/>
    </row>
    <row r="18" spans="6:11" x14ac:dyDescent="0.2">
      <c r="H18" s="337"/>
      <c r="I18" s="337"/>
      <c r="J18" s="337"/>
    </row>
  </sheetData>
  <mergeCells count="16">
    <mergeCell ref="I17:K17"/>
    <mergeCell ref="A5:C5"/>
    <mergeCell ref="A6:A7"/>
    <mergeCell ref="B6:B7"/>
    <mergeCell ref="C6:E6"/>
    <mergeCell ref="F6:H6"/>
    <mergeCell ref="I16:K16"/>
    <mergeCell ref="A15:B15"/>
    <mergeCell ref="A16:B16"/>
    <mergeCell ref="A11:B11"/>
    <mergeCell ref="A1:H1"/>
    <mergeCell ref="A2:H2"/>
    <mergeCell ref="A4:H4"/>
    <mergeCell ref="K6:K7"/>
    <mergeCell ref="I6:I7"/>
    <mergeCell ref="J6:J7"/>
  </mergeCells>
  <printOptions horizontalCentered="1"/>
  <pageMargins left="0.70866141732283472" right="0.70866141732283472" top="0.23622047244094491" bottom="0" header="0.31496062992125984" footer="0.31496062992125984"/>
  <pageSetup paperSize="9" scale="94"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4"/>
  <sheetViews>
    <sheetView view="pageBreakPreview" topLeftCell="A4" zoomScale="90" zoomScaleNormal="85" zoomScaleSheetLayoutView="90" workbookViewId="0">
      <selection activeCell="A16" sqref="A16"/>
    </sheetView>
  </sheetViews>
  <sheetFormatPr defaultRowHeight="12.75" x14ac:dyDescent="0.2"/>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4.85546875" customWidth="1"/>
    <col min="12" max="12" width="17.7109375" customWidth="1"/>
  </cols>
  <sheetData>
    <row r="1" spans="1:12" ht="15" x14ac:dyDescent="0.2">
      <c r="A1" s="54"/>
      <c r="B1" s="54"/>
      <c r="C1" s="54"/>
      <c r="D1" s="54"/>
      <c r="E1" s="54"/>
      <c r="F1" s="54"/>
      <c r="G1" s="54"/>
      <c r="H1" s="54"/>
      <c r="K1" s="1461" t="s">
        <v>76</v>
      </c>
      <c r="L1" s="1461"/>
    </row>
    <row r="2" spans="1:12" ht="15.75" x14ac:dyDescent="0.25">
      <c r="A2" s="1582" t="s">
        <v>0</v>
      </c>
      <c r="B2" s="1582"/>
      <c r="C2" s="1582"/>
      <c r="D2" s="1582"/>
      <c r="E2" s="1582"/>
      <c r="F2" s="1582"/>
      <c r="G2" s="1582"/>
      <c r="H2" s="1582"/>
      <c r="I2" s="54"/>
      <c r="J2" s="54"/>
      <c r="K2" s="54"/>
      <c r="L2" s="54"/>
    </row>
    <row r="3" spans="1:12" ht="20.25" x14ac:dyDescent="0.3">
      <c r="A3" s="1480" t="s">
        <v>704</v>
      </c>
      <c r="B3" s="1480"/>
      <c r="C3" s="1480"/>
      <c r="D3" s="1480"/>
      <c r="E3" s="1480"/>
      <c r="F3" s="1480"/>
      <c r="G3" s="1480"/>
      <c r="H3" s="1480"/>
      <c r="I3" s="54"/>
      <c r="J3" s="54"/>
      <c r="K3" s="54"/>
      <c r="L3" s="54"/>
    </row>
    <row r="4" spans="1:12" x14ac:dyDescent="0.2">
      <c r="A4" s="54"/>
      <c r="B4" s="54"/>
      <c r="C4" s="54"/>
      <c r="D4" s="54"/>
      <c r="E4" s="54"/>
      <c r="F4" s="54"/>
      <c r="G4" s="54"/>
      <c r="H4" s="54"/>
      <c r="I4" s="54"/>
      <c r="J4" s="54"/>
      <c r="K4" s="54"/>
      <c r="L4" s="54"/>
    </row>
    <row r="6" spans="1:12" ht="15.75" x14ac:dyDescent="0.25">
      <c r="A6" s="1579" t="s">
        <v>870</v>
      </c>
      <c r="B6" s="1579"/>
      <c r="C6" s="1579"/>
      <c r="D6" s="1579"/>
      <c r="E6" s="1579"/>
      <c r="F6" s="1579"/>
      <c r="G6" s="1579"/>
      <c r="H6" s="1579"/>
      <c r="I6" s="1579"/>
      <c r="J6" s="1579"/>
      <c r="K6" s="1579"/>
      <c r="L6" s="1579"/>
    </row>
    <row r="7" spans="1:12" ht="15.75" x14ac:dyDescent="0.2">
      <c r="A7" s="1380" t="s">
        <v>873</v>
      </c>
      <c r="B7" s="1380"/>
      <c r="C7" s="1380"/>
      <c r="D7" s="54"/>
      <c r="E7" s="54"/>
      <c r="F7" s="54"/>
      <c r="G7" s="54"/>
      <c r="H7" s="151"/>
      <c r="I7" s="54"/>
      <c r="J7" s="54"/>
      <c r="K7" s="54"/>
      <c r="L7" s="54"/>
    </row>
    <row r="8" spans="1:12" ht="18" x14ac:dyDescent="0.25">
      <c r="A8" s="56"/>
      <c r="B8" s="56"/>
      <c r="C8" s="54"/>
      <c r="D8" s="54"/>
      <c r="E8" s="54"/>
      <c r="F8" s="54"/>
      <c r="G8" s="54"/>
      <c r="H8" s="54"/>
      <c r="I8" s="73"/>
      <c r="J8" s="78"/>
      <c r="K8" s="73" t="s">
        <v>1036</v>
      </c>
      <c r="L8" s="54"/>
    </row>
    <row r="9" spans="1:12" ht="27.75" customHeight="1" x14ac:dyDescent="0.2">
      <c r="A9" s="1583" t="s">
        <v>185</v>
      </c>
      <c r="B9" s="1382" t="s">
        <v>886</v>
      </c>
      <c r="C9" s="1499" t="s">
        <v>444</v>
      </c>
      <c r="D9" s="1499" t="s">
        <v>445</v>
      </c>
      <c r="E9" s="1548" t="s">
        <v>446</v>
      </c>
      <c r="F9" s="1548"/>
      <c r="G9" s="1548" t="s">
        <v>404</v>
      </c>
      <c r="H9" s="1548"/>
      <c r="I9" s="1548" t="s">
        <v>195</v>
      </c>
      <c r="J9" s="1548"/>
      <c r="K9" s="1581" t="s">
        <v>196</v>
      </c>
      <c r="L9" s="1581"/>
    </row>
    <row r="10" spans="1:12" ht="60" customHeight="1" x14ac:dyDescent="0.2">
      <c r="A10" s="1584"/>
      <c r="B10" s="1382"/>
      <c r="C10" s="1499"/>
      <c r="D10" s="1499"/>
      <c r="E10" s="21" t="s">
        <v>184</v>
      </c>
      <c r="F10" s="21" t="s">
        <v>167</v>
      </c>
      <c r="G10" s="21" t="s">
        <v>184</v>
      </c>
      <c r="H10" s="21" t="s">
        <v>167</v>
      </c>
      <c r="I10" s="21" t="s">
        <v>184</v>
      </c>
      <c r="J10" s="21" t="s">
        <v>167</v>
      </c>
      <c r="K10" s="21" t="s">
        <v>676</v>
      </c>
      <c r="L10" s="21" t="s">
        <v>677</v>
      </c>
    </row>
    <row r="11" spans="1:12" s="11" customFormat="1" x14ac:dyDescent="0.2">
      <c r="A11" s="58">
        <v>1</v>
      </c>
      <c r="B11" s="597">
        <v>2</v>
      </c>
      <c r="C11" s="597"/>
      <c r="D11" s="597">
        <v>4</v>
      </c>
      <c r="E11" s="597">
        <v>5</v>
      </c>
      <c r="F11" s="597">
        <v>6</v>
      </c>
      <c r="G11" s="597">
        <v>7</v>
      </c>
      <c r="H11" s="597">
        <v>8</v>
      </c>
      <c r="I11" s="597">
        <v>9</v>
      </c>
      <c r="J11" s="597">
        <v>10</v>
      </c>
      <c r="K11" s="597">
        <v>11</v>
      </c>
      <c r="L11" s="597">
        <v>12</v>
      </c>
    </row>
    <row r="12" spans="1:12" s="207" customFormat="1" ht="36" customHeight="1" x14ac:dyDescent="0.25">
      <c r="A12" s="224">
        <v>1</v>
      </c>
      <c r="B12" s="564" t="s">
        <v>693</v>
      </c>
      <c r="C12" s="566">
        <v>523</v>
      </c>
      <c r="D12" s="598">
        <v>12075</v>
      </c>
      <c r="E12" s="566">
        <v>439</v>
      </c>
      <c r="F12" s="598">
        <v>9560</v>
      </c>
      <c r="G12" s="566">
        <v>439</v>
      </c>
      <c r="H12" s="598">
        <v>6413</v>
      </c>
      <c r="I12" s="566">
        <v>439</v>
      </c>
      <c r="J12" s="598">
        <v>4011</v>
      </c>
      <c r="K12" s="566">
        <v>0</v>
      </c>
      <c r="L12" s="598">
        <v>0</v>
      </c>
    </row>
    <row r="13" spans="1:12" s="207" customFormat="1" ht="36" customHeight="1" x14ac:dyDescent="0.25">
      <c r="A13" s="881">
        <v>2</v>
      </c>
      <c r="B13" s="564" t="s">
        <v>876</v>
      </c>
      <c r="C13" s="599">
        <v>294</v>
      </c>
      <c r="D13" s="599">
        <v>4502</v>
      </c>
      <c r="E13" s="599">
        <v>294</v>
      </c>
      <c r="F13" s="599">
        <v>3497</v>
      </c>
      <c r="G13" s="599">
        <v>294</v>
      </c>
      <c r="H13" s="599">
        <v>3701</v>
      </c>
      <c r="I13" s="599">
        <v>294</v>
      </c>
      <c r="J13" s="599">
        <v>2433</v>
      </c>
      <c r="K13" s="539">
        <v>203</v>
      </c>
      <c r="L13" s="539">
        <v>198</v>
      </c>
    </row>
    <row r="14" spans="1:12" ht="36" customHeight="1" x14ac:dyDescent="0.25">
      <c r="A14" s="1500" t="s">
        <v>880</v>
      </c>
      <c r="B14" s="1501"/>
      <c r="C14" s="600">
        <f>SUM(C12:C13)</f>
        <v>817</v>
      </c>
      <c r="D14" s="600">
        <f>SUM(D12:D13)</f>
        <v>16577</v>
      </c>
      <c r="E14" s="600">
        <f>SUM(E12:E13)</f>
        <v>733</v>
      </c>
      <c r="F14" s="600">
        <f>SUM(F12:F13)</f>
        <v>13057</v>
      </c>
      <c r="G14" s="600">
        <f t="shared" ref="G14:L14" si="0">SUM(G12:G13)</f>
        <v>733</v>
      </c>
      <c r="H14" s="600">
        <f t="shared" si="0"/>
        <v>10114</v>
      </c>
      <c r="I14" s="600">
        <f t="shared" si="0"/>
        <v>733</v>
      </c>
      <c r="J14" s="600">
        <f t="shared" si="0"/>
        <v>6444</v>
      </c>
      <c r="K14" s="600">
        <f t="shared" si="0"/>
        <v>203</v>
      </c>
      <c r="L14" s="600">
        <f t="shared" si="0"/>
        <v>198</v>
      </c>
    </row>
    <row r="15" spans="1:12" ht="21.75" customHeight="1" x14ac:dyDescent="0.2">
      <c r="A15" s="61"/>
      <c r="B15" s="61"/>
      <c r="C15" s="601"/>
      <c r="D15" s="601"/>
      <c r="E15" s="1055">
        <f>E14/C14</f>
        <v>0.89718482252141984</v>
      </c>
      <c r="F15" s="1055">
        <f>F14/D14</f>
        <v>0.78765759787657597</v>
      </c>
      <c r="G15" s="1055">
        <f>G14/C14</f>
        <v>0.89718482252141984</v>
      </c>
      <c r="H15" s="1055">
        <f>H14/D14</f>
        <v>0.61012245882849736</v>
      </c>
      <c r="I15" s="1055">
        <f>I14/C14</f>
        <v>0.89718482252141984</v>
      </c>
      <c r="J15" s="1055">
        <f>J14/D14</f>
        <v>0.38873137479640468</v>
      </c>
      <c r="K15" s="1055">
        <f>K14/C14</f>
        <v>0.24847001223990209</v>
      </c>
      <c r="L15" s="1055">
        <f>L14/D14</f>
        <v>1.1944260119442602E-2</v>
      </c>
    </row>
    <row r="16" spans="1:12" ht="17.25" customHeight="1" x14ac:dyDescent="0.2">
      <c r="A16" s="54"/>
      <c r="B16" s="1580"/>
      <c r="C16" s="1578"/>
      <c r="F16" s="54"/>
      <c r="G16" s="54"/>
      <c r="H16" s="54"/>
      <c r="I16" s="54"/>
      <c r="J16" s="54"/>
      <c r="K16" s="54"/>
      <c r="L16" s="54"/>
    </row>
    <row r="17" spans="1:13" ht="24.75" customHeight="1" x14ac:dyDescent="0.2">
      <c r="A17" s="54"/>
      <c r="B17" s="1580"/>
      <c r="C17" s="1578"/>
      <c r="F17" s="54"/>
      <c r="G17" s="54"/>
      <c r="H17" s="54"/>
      <c r="I17" s="54"/>
      <c r="J17" s="54"/>
      <c r="K17" s="54"/>
      <c r="L17" s="54"/>
      <c r="M17" s="11"/>
    </row>
    <row r="18" spans="1:13" ht="15" x14ac:dyDescent="0.2">
      <c r="B18" s="879"/>
      <c r="C18" s="879"/>
      <c r="M18" s="11"/>
    </row>
    <row r="19" spans="1:13" ht="15.75" x14ac:dyDescent="0.2">
      <c r="A19" s="54"/>
      <c r="B19" s="260"/>
      <c r="C19" s="260"/>
      <c r="F19" s="54"/>
      <c r="G19" s="54"/>
      <c r="H19" s="54"/>
      <c r="I19" s="54"/>
      <c r="J19" s="54"/>
      <c r="K19" s="54"/>
      <c r="L19" s="54"/>
    </row>
    <row r="20" spans="1:13" ht="15.75" customHeight="1" x14ac:dyDescent="0.25">
      <c r="B20" s="260"/>
      <c r="C20" s="260"/>
      <c r="F20" s="64"/>
      <c r="G20" s="64"/>
      <c r="H20" s="64"/>
      <c r="I20" s="80"/>
      <c r="J20" s="1347" t="s">
        <v>1063</v>
      </c>
      <c r="K20" s="1347"/>
      <c r="L20" s="1347"/>
    </row>
    <row r="21" spans="1:13" ht="15.75" customHeight="1" x14ac:dyDescent="0.2">
      <c r="A21" s="80"/>
      <c r="B21" s="880"/>
      <c r="C21" s="880"/>
      <c r="F21" s="80"/>
      <c r="G21" s="80"/>
      <c r="H21" s="80"/>
      <c r="I21" s="80"/>
      <c r="J21" s="1287" t="s">
        <v>1056</v>
      </c>
      <c r="K21" s="1287"/>
      <c r="L21" s="1287"/>
    </row>
    <row r="22" spans="1:13" x14ac:dyDescent="0.2">
      <c r="A22" s="54"/>
      <c r="B22" s="54"/>
      <c r="C22" s="54"/>
      <c r="D22" s="54"/>
      <c r="E22" s="54"/>
      <c r="F22" s="54"/>
      <c r="I22" s="26"/>
      <c r="J22" s="26"/>
      <c r="K22" s="26"/>
      <c r="L22" s="26"/>
    </row>
    <row r="24" spans="1:13" x14ac:dyDescent="0.2">
      <c r="A24" s="1389"/>
      <c r="B24" s="1389"/>
    </row>
  </sheetData>
  <mergeCells count="19">
    <mergeCell ref="K1:L1"/>
    <mergeCell ref="K9:L9"/>
    <mergeCell ref="A2:H2"/>
    <mergeCell ref="A3:H3"/>
    <mergeCell ref="A7:C7"/>
    <mergeCell ref="G9:H9"/>
    <mergeCell ref="D9:D10"/>
    <mergeCell ref="E9:F9"/>
    <mergeCell ref="I9:J9"/>
    <mergeCell ref="B9:B10"/>
    <mergeCell ref="A9:A10"/>
    <mergeCell ref="C9:C10"/>
    <mergeCell ref="C16:C17"/>
    <mergeCell ref="J20:L20"/>
    <mergeCell ref="J21:L21"/>
    <mergeCell ref="A6:L6"/>
    <mergeCell ref="A24:B24"/>
    <mergeCell ref="B16:B17"/>
    <mergeCell ref="A14:B14"/>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0"/>
  <sheetViews>
    <sheetView view="pageBreakPreview" zoomScaleSheetLayoutView="100" workbookViewId="0">
      <selection activeCell="E17" sqref="E17:G17"/>
    </sheetView>
  </sheetViews>
  <sheetFormatPr defaultColWidth="8.85546875" defaultRowHeight="12.75" x14ac:dyDescent="0.2"/>
  <cols>
    <col min="1" max="1" width="11.140625" style="54" customWidth="1"/>
    <col min="2" max="2" width="19.140625" style="54" customWidth="1"/>
    <col min="3" max="3" width="20.5703125" style="54" customWidth="1"/>
    <col min="4" max="4" width="22.28515625" style="54" customWidth="1"/>
    <col min="5" max="5" width="25.42578125" style="54" customWidth="1"/>
    <col min="6" max="6" width="27.42578125" style="54" customWidth="1"/>
    <col min="7" max="16384" width="8.85546875" style="54"/>
  </cols>
  <sheetData>
    <row r="1" spans="1:8" ht="12.75" customHeight="1" x14ac:dyDescent="0.2">
      <c r="D1" s="143"/>
      <c r="E1" s="143"/>
      <c r="F1" s="144" t="s">
        <v>86</v>
      </c>
    </row>
    <row r="2" spans="1:8" ht="15" customHeight="1" x14ac:dyDescent="0.25">
      <c r="B2" s="1582" t="s">
        <v>0</v>
      </c>
      <c r="C2" s="1582"/>
      <c r="D2" s="1582"/>
      <c r="E2" s="1582"/>
      <c r="F2" s="1582"/>
    </row>
    <row r="3" spans="1:8" ht="20.25" x14ac:dyDescent="0.3">
      <c r="B3" s="1480" t="s">
        <v>704</v>
      </c>
      <c r="C3" s="1480"/>
      <c r="D3" s="1480"/>
      <c r="E3" s="1480"/>
      <c r="F3" s="1480"/>
    </row>
    <row r="4" spans="1:8" ht="11.25" customHeight="1" x14ac:dyDescent="0.2"/>
    <row r="5" spans="1:8" x14ac:dyDescent="0.2">
      <c r="A5" s="1586" t="s">
        <v>401</v>
      </c>
      <c r="B5" s="1586"/>
      <c r="C5" s="1586"/>
      <c r="D5" s="1586"/>
      <c r="E5" s="1586"/>
      <c r="F5" s="1586"/>
    </row>
    <row r="6" spans="1:8" ht="8.4499999999999993" customHeight="1" x14ac:dyDescent="0.25">
      <c r="A6" s="55"/>
      <c r="B6" s="55"/>
      <c r="C6" s="55"/>
      <c r="D6" s="55"/>
      <c r="E6" s="55"/>
      <c r="F6" s="55"/>
    </row>
    <row r="7" spans="1:8" ht="18" customHeight="1" x14ac:dyDescent="0.2">
      <c r="A7" s="1577" t="s">
        <v>873</v>
      </c>
      <c r="B7" s="1577"/>
      <c r="C7" s="1577"/>
    </row>
    <row r="8" spans="1:8" ht="18" hidden="1" customHeight="1" x14ac:dyDescent="0.25">
      <c r="A8" s="56" t="s">
        <v>1</v>
      </c>
    </row>
    <row r="9" spans="1:8" ht="12.75" customHeight="1" x14ac:dyDescent="0.2">
      <c r="A9" s="1583" t="s">
        <v>2</v>
      </c>
      <c r="B9" s="1382" t="s">
        <v>886</v>
      </c>
      <c r="C9" s="1587" t="s">
        <v>397</v>
      </c>
      <c r="D9" s="1588"/>
      <c r="E9" s="1587" t="s">
        <v>400</v>
      </c>
      <c r="F9" s="1588"/>
    </row>
    <row r="10" spans="1:8" s="65" customFormat="1" ht="25.5" x14ac:dyDescent="0.2">
      <c r="A10" s="1583"/>
      <c r="B10" s="1382"/>
      <c r="C10" s="58" t="s">
        <v>398</v>
      </c>
      <c r="D10" s="58" t="s">
        <v>399</v>
      </c>
      <c r="E10" s="58" t="s">
        <v>398</v>
      </c>
      <c r="F10" s="58" t="s">
        <v>399</v>
      </c>
    </row>
    <row r="11" spans="1:8" s="95" customFormat="1" x14ac:dyDescent="0.2">
      <c r="A11" s="94">
        <v>1</v>
      </c>
      <c r="B11" s="94">
        <v>2</v>
      </c>
      <c r="C11" s="94">
        <v>3</v>
      </c>
      <c r="D11" s="94">
        <v>4</v>
      </c>
      <c r="E11" s="94">
        <v>5</v>
      </c>
      <c r="F11" s="94">
        <v>6</v>
      </c>
    </row>
    <row r="12" spans="1:8" s="262" customFormat="1" ht="30" customHeight="1" x14ac:dyDescent="0.2">
      <c r="A12" s="882">
        <v>1</v>
      </c>
      <c r="B12" s="244" t="s">
        <v>693</v>
      </c>
      <c r="C12" s="378">
        <v>215</v>
      </c>
      <c r="D12" s="378">
        <v>215</v>
      </c>
      <c r="E12" s="378">
        <v>308</v>
      </c>
      <c r="F12" s="378">
        <v>308</v>
      </c>
    </row>
    <row r="13" spans="1:8" s="262" customFormat="1" ht="30" customHeight="1" x14ac:dyDescent="0.2">
      <c r="A13" s="882">
        <v>2</v>
      </c>
      <c r="B13" s="244" t="s">
        <v>876</v>
      </c>
      <c r="C13" s="364">
        <v>138</v>
      </c>
      <c r="D13" s="364">
        <v>138</v>
      </c>
      <c r="E13" s="364">
        <v>156</v>
      </c>
      <c r="F13" s="364">
        <v>156</v>
      </c>
    </row>
    <row r="14" spans="1:8" s="262" customFormat="1" ht="30" customHeight="1" x14ac:dyDescent="0.2">
      <c r="A14" s="1500" t="s">
        <v>880</v>
      </c>
      <c r="B14" s="1501"/>
      <c r="C14" s="674">
        <f>SUM(C12:C13)</f>
        <v>353</v>
      </c>
      <c r="D14" s="674">
        <f>SUM(D12:D13)</f>
        <v>353</v>
      </c>
      <c r="E14" s="378">
        <f>SUM(E12:E13)</f>
        <v>464</v>
      </c>
      <c r="F14" s="378">
        <f>SUM(F12:F13)</f>
        <v>464</v>
      </c>
      <c r="H14" s="899"/>
    </row>
    <row r="15" spans="1:8" x14ac:dyDescent="0.2">
      <c r="A15" s="62"/>
      <c r="B15" s="63"/>
      <c r="C15" s="63"/>
      <c r="D15" s="1074"/>
      <c r="E15" s="1075"/>
      <c r="F15" s="1074"/>
      <c r="G15" s="12"/>
      <c r="H15" s="65"/>
    </row>
    <row r="16" spans="1:8" x14ac:dyDescent="0.2">
      <c r="C16" s="54" t="s">
        <v>9</v>
      </c>
      <c r="G16" s="12"/>
    </row>
    <row r="17" spans="1:7" ht="15.75" customHeight="1" x14ac:dyDescent="0.25">
      <c r="A17" s="1389"/>
      <c r="B17" s="1389"/>
      <c r="C17" s="64"/>
      <c r="D17" s="64"/>
      <c r="E17" s="1347" t="s">
        <v>1071</v>
      </c>
      <c r="F17" s="1347"/>
      <c r="G17" s="1347"/>
    </row>
    <row r="18" spans="1:7" ht="15.6" customHeight="1" x14ac:dyDescent="0.2">
      <c r="A18" s="80"/>
      <c r="B18" s="80"/>
      <c r="C18" s="80"/>
      <c r="D18" s="80"/>
      <c r="E18" s="1287" t="s">
        <v>1056</v>
      </c>
      <c r="F18" s="1287"/>
      <c r="G18" s="1287"/>
    </row>
    <row r="20" spans="1:7" x14ac:dyDescent="0.2">
      <c r="A20" s="1585"/>
      <c r="B20" s="1585"/>
      <c r="C20" s="1585"/>
      <c r="D20" s="1585"/>
      <c r="E20" s="1585"/>
      <c r="F20" s="1585"/>
    </row>
  </sheetData>
  <mergeCells count="13">
    <mergeCell ref="A20:F20"/>
    <mergeCell ref="B3:F3"/>
    <mergeCell ref="B2:F2"/>
    <mergeCell ref="A5:F5"/>
    <mergeCell ref="C9:D9"/>
    <mergeCell ref="E9:F9"/>
    <mergeCell ref="A9:A10"/>
    <mergeCell ref="B9:B10"/>
    <mergeCell ref="A7:C7"/>
    <mergeCell ref="A17:B17"/>
    <mergeCell ref="A14:B14"/>
    <mergeCell ref="E17:G17"/>
    <mergeCell ref="E18:G18"/>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4"/>
  <sheetViews>
    <sheetView view="pageBreakPreview" zoomScaleNormal="85" zoomScaleSheetLayoutView="100" workbookViewId="0">
      <selection activeCell="A16" sqref="A16"/>
    </sheetView>
  </sheetViews>
  <sheetFormatPr defaultColWidth="9.140625" defaultRowHeight="12.75" x14ac:dyDescent="0.2"/>
  <cols>
    <col min="1" max="1" width="9.140625" style="255"/>
    <col min="2" max="2" width="13.140625" style="255" customWidth="1"/>
    <col min="3" max="3" width="16.42578125" style="255" customWidth="1"/>
    <col min="4" max="4" width="10.7109375" style="255" customWidth="1"/>
    <col min="5" max="5" width="13.7109375" style="255" customWidth="1"/>
    <col min="6" max="6" width="14.28515625" style="255" customWidth="1"/>
    <col min="7" max="7" width="11.42578125" style="255" customWidth="1"/>
    <col min="8" max="8" width="12.28515625" style="255" customWidth="1"/>
    <col min="9" max="9" width="16.28515625" style="255" customWidth="1"/>
    <col min="10" max="10" width="19.28515625" style="255" customWidth="1"/>
    <col min="11" max="16384" width="9.140625" style="255"/>
  </cols>
  <sheetData>
    <row r="1" spans="1:13" ht="15" x14ac:dyDescent="0.2">
      <c r="A1" s="352"/>
      <c r="B1" s="352"/>
      <c r="C1" s="352"/>
      <c r="D1" s="1592"/>
      <c r="E1" s="1592"/>
      <c r="F1" s="357"/>
      <c r="G1" s="1592" t="s">
        <v>403</v>
      </c>
      <c r="H1" s="1592"/>
      <c r="I1" s="1592"/>
      <c r="J1" s="1592"/>
      <c r="K1" s="367"/>
      <c r="L1" s="352"/>
      <c r="M1" s="352"/>
    </row>
    <row r="2" spans="1:13" ht="15.75" x14ac:dyDescent="0.2">
      <c r="A2" s="1593" t="s">
        <v>0</v>
      </c>
      <c r="B2" s="1593"/>
      <c r="C2" s="1593"/>
      <c r="D2" s="1593"/>
      <c r="E2" s="1593"/>
      <c r="F2" s="1593"/>
      <c r="G2" s="1593"/>
      <c r="H2" s="1593"/>
      <c r="I2" s="1593"/>
      <c r="J2" s="1593"/>
      <c r="K2" s="352"/>
      <c r="L2" s="352"/>
      <c r="M2" s="352"/>
    </row>
    <row r="3" spans="1:13" ht="18" x14ac:dyDescent="0.2">
      <c r="A3" s="261"/>
      <c r="B3" s="261"/>
      <c r="C3" s="1600" t="s">
        <v>704</v>
      </c>
      <c r="D3" s="1600"/>
      <c r="E3" s="1600"/>
      <c r="F3" s="1600"/>
      <c r="G3" s="1600"/>
      <c r="H3" s="1600"/>
      <c r="I3" s="1600"/>
      <c r="J3" s="261"/>
      <c r="K3" s="352"/>
      <c r="L3" s="352"/>
      <c r="M3" s="352"/>
    </row>
    <row r="4" spans="1:13" ht="15.75" x14ac:dyDescent="0.2">
      <c r="A4" s="1594" t="s">
        <v>402</v>
      </c>
      <c r="B4" s="1594"/>
      <c r="C4" s="1594"/>
      <c r="D4" s="1594"/>
      <c r="E4" s="1594"/>
      <c r="F4" s="1594"/>
      <c r="G4" s="1594"/>
      <c r="H4" s="1594"/>
      <c r="I4" s="1594"/>
      <c r="J4" s="1594"/>
      <c r="K4" s="352"/>
      <c r="L4" s="352"/>
      <c r="M4" s="352"/>
    </row>
    <row r="5" spans="1:13" ht="15.75" x14ac:dyDescent="0.2">
      <c r="A5" s="1591" t="s">
        <v>873</v>
      </c>
      <c r="B5" s="1591"/>
      <c r="C5" s="1591"/>
      <c r="D5" s="335"/>
      <c r="E5" s="335"/>
      <c r="F5" s="335"/>
      <c r="G5" s="335"/>
      <c r="H5" s="335"/>
      <c r="I5" s="335"/>
      <c r="J5" s="335"/>
      <c r="K5" s="352"/>
      <c r="L5" s="352"/>
      <c r="M5" s="352"/>
    </row>
    <row r="6" spans="1:13" x14ac:dyDescent="0.2">
      <c r="A6" s="352"/>
      <c r="B6" s="352"/>
      <c r="C6" s="352"/>
      <c r="D6" s="352"/>
      <c r="E6" s="352"/>
      <c r="F6" s="352"/>
      <c r="G6" s="352"/>
      <c r="H6" s="352"/>
      <c r="I6" s="352"/>
      <c r="J6" s="352"/>
      <c r="K6" s="352"/>
      <c r="L6" s="352"/>
      <c r="M6" s="352"/>
    </row>
    <row r="7" spans="1:13" ht="18" x14ac:dyDescent="0.2">
      <c r="A7" s="368"/>
      <c r="B7" s="352"/>
      <c r="C7" s="352"/>
      <c r="D7" s="352"/>
      <c r="E7" s="352"/>
      <c r="F7" s="352"/>
      <c r="G7" s="352"/>
      <c r="H7" s="352"/>
      <c r="I7" s="352"/>
      <c r="J7" s="352"/>
      <c r="K7" s="352"/>
      <c r="L7" s="352"/>
      <c r="M7" s="352"/>
    </row>
    <row r="8" spans="1:13" ht="15.75" x14ac:dyDescent="0.2">
      <c r="A8" s="1595" t="s">
        <v>2</v>
      </c>
      <c r="B8" s="1595" t="s">
        <v>32</v>
      </c>
      <c r="C8" s="1597" t="s">
        <v>122</v>
      </c>
      <c r="D8" s="1598"/>
      <c r="E8" s="1598"/>
      <c r="F8" s="1598"/>
      <c r="G8" s="1598"/>
      <c r="H8" s="1598"/>
      <c r="I8" s="1598"/>
      <c r="J8" s="1599"/>
      <c r="K8" s="352"/>
      <c r="L8" s="352"/>
      <c r="M8" s="352"/>
    </row>
    <row r="9" spans="1:13" ht="25.5" x14ac:dyDescent="0.2">
      <c r="A9" s="1596"/>
      <c r="B9" s="1596"/>
      <c r="C9" s="602" t="s">
        <v>165</v>
      </c>
      <c r="D9" s="602" t="s">
        <v>104</v>
      </c>
      <c r="E9" s="602" t="s">
        <v>344</v>
      </c>
      <c r="F9" s="365" t="s">
        <v>144</v>
      </c>
      <c r="G9" s="365" t="s">
        <v>105</v>
      </c>
      <c r="H9" s="366" t="s">
        <v>164</v>
      </c>
      <c r="I9" s="366" t="s">
        <v>183</v>
      </c>
      <c r="J9" s="603" t="s">
        <v>15</v>
      </c>
      <c r="K9" s="353"/>
      <c r="L9" s="353"/>
      <c r="M9" s="353"/>
    </row>
    <row r="10" spans="1:13" s="333" customFormat="1" ht="13.5" thickBot="1" x14ac:dyDescent="0.25">
      <c r="A10" s="602">
        <v>1</v>
      </c>
      <c r="B10" s="602">
        <v>2</v>
      </c>
      <c r="C10" s="602">
        <v>3</v>
      </c>
      <c r="D10" s="602">
        <v>4</v>
      </c>
      <c r="E10" s="602">
        <v>5</v>
      </c>
      <c r="F10" s="602">
        <v>6</v>
      </c>
      <c r="G10" s="602">
        <v>7</v>
      </c>
      <c r="H10" s="604">
        <v>8</v>
      </c>
      <c r="I10" s="604">
        <v>9</v>
      </c>
      <c r="J10" s="603">
        <v>10</v>
      </c>
      <c r="K10" s="353"/>
      <c r="L10" s="353"/>
      <c r="M10" s="353"/>
    </row>
    <row r="11" spans="1:13" ht="30" customHeight="1" x14ac:dyDescent="0.25">
      <c r="A11" s="605">
        <v>1</v>
      </c>
      <c r="B11" s="605" t="s">
        <v>693</v>
      </c>
      <c r="C11" s="605">
        <v>0</v>
      </c>
      <c r="D11" s="605">
        <v>0</v>
      </c>
      <c r="E11" s="605">
        <v>523</v>
      </c>
      <c r="F11" s="605">
        <v>0</v>
      </c>
      <c r="G11" s="605">
        <v>0</v>
      </c>
      <c r="H11" s="606">
        <v>0</v>
      </c>
      <c r="I11" s="606">
        <v>0</v>
      </c>
      <c r="J11" s="605">
        <v>523</v>
      </c>
      <c r="K11" s="352"/>
      <c r="L11" s="452"/>
      <c r="M11" s="453"/>
    </row>
    <row r="12" spans="1:13" ht="30" customHeight="1" x14ac:dyDescent="0.25">
      <c r="A12" s="605">
        <v>2</v>
      </c>
      <c r="B12" s="605" t="s">
        <v>876</v>
      </c>
      <c r="C12" s="605">
        <v>0</v>
      </c>
      <c r="D12" s="605">
        <v>0</v>
      </c>
      <c r="E12" s="605">
        <v>294</v>
      </c>
      <c r="F12" s="605">
        <v>0</v>
      </c>
      <c r="G12" s="605">
        <v>0</v>
      </c>
      <c r="H12" s="606">
        <v>0</v>
      </c>
      <c r="I12" s="606">
        <v>0</v>
      </c>
      <c r="J12" s="605">
        <v>294</v>
      </c>
      <c r="K12" s="352"/>
      <c r="L12" s="454"/>
      <c r="M12" s="455"/>
    </row>
    <row r="13" spans="1:13" ht="30" customHeight="1" thickBot="1" x14ac:dyDescent="0.3">
      <c r="A13" s="1500" t="s">
        <v>880</v>
      </c>
      <c r="B13" s="1501"/>
      <c r="C13" s="605">
        <v>0</v>
      </c>
      <c r="D13" s="605">
        <v>0</v>
      </c>
      <c r="E13" s="605">
        <f>SUM(E11:E12)</f>
        <v>817</v>
      </c>
      <c r="F13" s="605">
        <v>0</v>
      </c>
      <c r="G13" s="605">
        <v>0</v>
      </c>
      <c r="H13" s="606">
        <v>0</v>
      </c>
      <c r="I13" s="606">
        <v>0</v>
      </c>
      <c r="J13" s="605">
        <f>SUM(J11:J12)</f>
        <v>817</v>
      </c>
      <c r="L13" s="456"/>
      <c r="M13" s="457"/>
    </row>
    <row r="14" spans="1:13" x14ac:dyDescent="0.2">
      <c r="A14" s="369"/>
      <c r="B14" s="352"/>
      <c r="C14" s="352"/>
      <c r="D14" s="352"/>
      <c r="E14" s="352"/>
      <c r="F14" s="352"/>
      <c r="G14" s="352"/>
      <c r="H14" s="352"/>
      <c r="I14" s="352"/>
      <c r="J14" s="352"/>
      <c r="K14" s="352"/>
      <c r="L14" s="352"/>
      <c r="M14" s="352"/>
    </row>
    <row r="15" spans="1:13" x14ac:dyDescent="0.2">
      <c r="A15" s="352"/>
      <c r="B15" s="352"/>
      <c r="C15" s="352"/>
      <c r="G15" s="352"/>
      <c r="H15" s="352"/>
      <c r="I15" s="352"/>
      <c r="J15" s="352"/>
      <c r="K15" s="352"/>
      <c r="L15" s="458"/>
      <c r="M15" s="352"/>
    </row>
    <row r="16" spans="1:13" x14ac:dyDescent="0.2">
      <c r="A16" s="1013" t="s">
        <v>1074</v>
      </c>
      <c r="B16" s="352"/>
      <c r="C16" s="352"/>
      <c r="G16" s="352"/>
      <c r="H16" s="352"/>
      <c r="I16" s="352"/>
      <c r="J16" s="352"/>
      <c r="K16" s="352"/>
      <c r="L16" s="352"/>
      <c r="M16" s="352"/>
    </row>
    <row r="17" spans="1:13" x14ac:dyDescent="0.2">
      <c r="A17" s="352" t="s">
        <v>166</v>
      </c>
      <c r="B17" s="352"/>
      <c r="C17" s="352"/>
      <c r="G17" s="352"/>
      <c r="H17" s="352"/>
      <c r="I17" s="352"/>
      <c r="J17" s="352"/>
      <c r="K17" s="352"/>
      <c r="L17" s="352"/>
      <c r="M17" s="352"/>
    </row>
    <row r="18" spans="1:13" x14ac:dyDescent="0.2">
      <c r="A18" s="255" t="s">
        <v>106</v>
      </c>
      <c r="L18" s="257"/>
    </row>
    <row r="19" spans="1:13" x14ac:dyDescent="0.2">
      <c r="A19" s="1590" t="s">
        <v>107</v>
      </c>
      <c r="B19" s="1590"/>
      <c r="C19" s="1590"/>
      <c r="D19" s="1590"/>
      <c r="E19" s="1590"/>
      <c r="F19" s="1590"/>
      <c r="G19" s="1590"/>
      <c r="H19" s="1590"/>
      <c r="I19" s="1590"/>
      <c r="J19" s="1590"/>
      <c r="K19" s="1590"/>
      <c r="L19" s="1590"/>
      <c r="M19" s="1590"/>
    </row>
    <row r="20" spans="1:13" x14ac:dyDescent="0.2">
      <c r="A20" s="1589" t="s">
        <v>108</v>
      </c>
      <c r="B20" s="1589"/>
      <c r="C20" s="1589"/>
      <c r="D20" s="1589"/>
      <c r="E20" s="352"/>
      <c r="F20" s="352"/>
      <c r="G20" s="352"/>
      <c r="H20" s="352"/>
      <c r="I20" s="1347" t="s">
        <v>1072</v>
      </c>
      <c r="J20" s="1347"/>
      <c r="K20" s="1347"/>
      <c r="L20" s="352"/>
      <c r="M20" s="352"/>
    </row>
    <row r="21" spans="1:13" x14ac:dyDescent="0.2">
      <c r="A21" s="1013" t="s">
        <v>1073</v>
      </c>
      <c r="B21" s="352"/>
      <c r="C21" s="352"/>
      <c r="D21" s="352"/>
      <c r="E21" s="352"/>
      <c r="F21" s="352"/>
      <c r="G21" s="352"/>
      <c r="H21" s="352"/>
      <c r="I21" s="1287" t="s">
        <v>1056</v>
      </c>
      <c r="J21" s="1287"/>
      <c r="K21" s="1287"/>
      <c r="L21" s="352"/>
      <c r="M21" s="352"/>
    </row>
    <row r="22" spans="1:13" x14ac:dyDescent="0.2">
      <c r="A22" s="352"/>
      <c r="B22" s="352"/>
      <c r="C22" s="352"/>
      <c r="D22" s="352"/>
      <c r="E22" s="352"/>
      <c r="F22" s="352"/>
      <c r="G22" s="352"/>
      <c r="H22" s="352"/>
      <c r="I22" s="352"/>
      <c r="J22" s="352"/>
      <c r="K22" s="352"/>
      <c r="L22" s="352"/>
      <c r="M22" s="352"/>
    </row>
    <row r="23" spans="1:13" ht="15.75" x14ac:dyDescent="0.2">
      <c r="A23" s="1389"/>
      <c r="B23" s="1389"/>
      <c r="C23" s="261"/>
      <c r="D23" s="261"/>
      <c r="E23" s="261"/>
      <c r="F23" s="261"/>
      <c r="G23" s="261"/>
      <c r="H23" s="261"/>
      <c r="I23" s="261"/>
      <c r="J23" s="370"/>
      <c r="K23" s="370"/>
      <c r="L23" s="352"/>
      <c r="M23" s="352"/>
    </row>
    <row r="24" spans="1:13" x14ac:dyDescent="0.2">
      <c r="A24" s="1589"/>
      <c r="B24" s="1589"/>
      <c r="C24" s="1589"/>
      <c r="D24" s="1589"/>
      <c r="E24" s="1589"/>
      <c r="F24" s="1589"/>
      <c r="G24" s="1589"/>
      <c r="H24" s="1589"/>
      <c r="I24" s="1589"/>
      <c r="J24" s="1589"/>
      <c r="K24" s="352"/>
      <c r="L24" s="352"/>
      <c r="M24" s="352"/>
    </row>
  </sheetData>
  <mergeCells count="18">
    <mergeCell ref="A5:C5"/>
    <mergeCell ref="A13:B13"/>
    <mergeCell ref="D1:E1"/>
    <mergeCell ref="G1:J1"/>
    <mergeCell ref="A2:J2"/>
    <mergeCell ref="A4:J4"/>
    <mergeCell ref="A8:A9"/>
    <mergeCell ref="B8:B9"/>
    <mergeCell ref="C8:J8"/>
    <mergeCell ref="C3:I3"/>
    <mergeCell ref="A24:J24"/>
    <mergeCell ref="A19:D19"/>
    <mergeCell ref="E19:J19"/>
    <mergeCell ref="A20:D20"/>
    <mergeCell ref="A23:B23"/>
    <mergeCell ref="I20:K20"/>
    <mergeCell ref="I21:K21"/>
    <mergeCell ref="K19:M19"/>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23"/>
  <sheetViews>
    <sheetView view="pageBreakPreview" zoomScale="76" zoomScaleNormal="80" zoomScaleSheetLayoutView="76" workbookViewId="0">
      <selection activeCell="G29" sqref="G29"/>
    </sheetView>
  </sheetViews>
  <sheetFormatPr defaultColWidth="9.140625" defaultRowHeight="14.25" x14ac:dyDescent="0.2"/>
  <cols>
    <col min="1" max="1" width="6.140625" style="1078" customWidth="1"/>
    <col min="2" max="11" width="17" style="1078" customWidth="1"/>
    <col min="12" max="12" width="18.85546875" style="1078" customWidth="1"/>
    <col min="13" max="13" width="18.7109375" style="1078" customWidth="1"/>
    <col min="14" max="14" width="12.28515625" style="1078" customWidth="1"/>
    <col min="15" max="15" width="12.7109375" style="1078" customWidth="1"/>
    <col min="16" max="16" width="16.140625" style="1078" customWidth="1"/>
    <col min="17" max="16384" width="9.140625" style="1078"/>
  </cols>
  <sheetData>
    <row r="1" spans="1:26" x14ac:dyDescent="0.2">
      <c r="A1" s="1076"/>
      <c r="B1" s="1076"/>
      <c r="C1" s="1076"/>
      <c r="D1" s="1076"/>
      <c r="E1" s="1076"/>
      <c r="F1" s="1076"/>
      <c r="G1" s="1076"/>
      <c r="H1" s="1076"/>
      <c r="I1" s="1076"/>
      <c r="J1" s="1076"/>
      <c r="K1" s="1076"/>
      <c r="L1" s="1606" t="s">
        <v>500</v>
      </c>
      <c r="M1" s="1606"/>
      <c r="N1" s="1077"/>
      <c r="O1" s="1076"/>
      <c r="P1" s="1076"/>
    </row>
    <row r="2" spans="1:26" ht="15" x14ac:dyDescent="0.2">
      <c r="A2" s="1607" t="s">
        <v>0</v>
      </c>
      <c r="B2" s="1607"/>
      <c r="C2" s="1607"/>
      <c r="D2" s="1607"/>
      <c r="E2" s="1607"/>
      <c r="F2" s="1607"/>
      <c r="G2" s="1607"/>
      <c r="H2" s="1607"/>
      <c r="I2" s="1607"/>
      <c r="J2" s="1607"/>
      <c r="K2" s="1607"/>
      <c r="L2" s="1607"/>
      <c r="M2" s="1607"/>
      <c r="N2" s="1076"/>
      <c r="O2" s="1076"/>
      <c r="P2" s="1076"/>
    </row>
    <row r="3" spans="1:26" ht="15" x14ac:dyDescent="0.2">
      <c r="A3" s="1607" t="s">
        <v>704</v>
      </c>
      <c r="B3" s="1607"/>
      <c r="C3" s="1607"/>
      <c r="D3" s="1607"/>
      <c r="E3" s="1607"/>
      <c r="F3" s="1607"/>
      <c r="G3" s="1607"/>
      <c r="H3" s="1607"/>
      <c r="I3" s="1607"/>
      <c r="J3" s="1607"/>
      <c r="K3" s="1607"/>
      <c r="L3" s="1607"/>
      <c r="M3" s="1607"/>
      <c r="N3" s="1076"/>
      <c r="O3" s="1076"/>
      <c r="P3" s="1076"/>
    </row>
    <row r="4" spans="1:26" x14ac:dyDescent="0.2">
      <c r="A4" s="1076"/>
      <c r="B4" s="1076"/>
      <c r="C4" s="1076"/>
      <c r="D4" s="1076"/>
      <c r="E4" s="1076"/>
      <c r="F4" s="1076"/>
      <c r="G4" s="1076"/>
      <c r="H4" s="1076"/>
      <c r="I4" s="1076"/>
      <c r="J4" s="1076"/>
      <c r="K4" s="1076"/>
      <c r="L4" s="1076"/>
      <c r="M4" s="1076"/>
      <c r="N4" s="1076"/>
      <c r="O4" s="1076"/>
      <c r="P4" s="1076"/>
    </row>
    <row r="5" spans="1:26" ht="15" x14ac:dyDescent="0.2">
      <c r="A5" s="1608" t="s">
        <v>499</v>
      </c>
      <c r="B5" s="1608"/>
      <c r="C5" s="1608"/>
      <c r="D5" s="1608"/>
      <c r="E5" s="1608"/>
      <c r="F5" s="1608"/>
      <c r="G5" s="1608"/>
      <c r="H5" s="1608"/>
      <c r="I5" s="1608"/>
      <c r="J5" s="1608"/>
      <c r="K5" s="1608"/>
      <c r="L5" s="1608"/>
      <c r="M5" s="1608"/>
      <c r="N5" s="1076"/>
      <c r="O5" s="1076"/>
      <c r="P5" s="1076"/>
    </row>
    <row r="6" spans="1:26" x14ac:dyDescent="0.2">
      <c r="A6" s="1076"/>
      <c r="B6" s="1076"/>
      <c r="C6" s="1076"/>
      <c r="D6" s="1076"/>
      <c r="E6" s="1076"/>
      <c r="F6" s="1076"/>
      <c r="G6" s="1076"/>
      <c r="H6" s="1076"/>
      <c r="I6" s="1076"/>
      <c r="J6" s="1076"/>
      <c r="K6" s="1076"/>
      <c r="L6" s="1076"/>
      <c r="M6" s="1076"/>
      <c r="N6" s="1076"/>
      <c r="O6" s="1076"/>
      <c r="P6" s="1076"/>
    </row>
    <row r="7" spans="1:26" ht="15" x14ac:dyDescent="0.2">
      <c r="A7" s="1609" t="s">
        <v>873</v>
      </c>
      <c r="B7" s="1609"/>
      <c r="C7" s="1609"/>
      <c r="D7" s="466"/>
      <c r="E7" s="466"/>
      <c r="F7" s="1076"/>
      <c r="G7" s="1076"/>
      <c r="H7" s="1076"/>
      <c r="I7" s="1076"/>
      <c r="J7" s="1076"/>
      <c r="K7" s="1076"/>
      <c r="L7" s="1076"/>
      <c r="M7" s="1076"/>
      <c r="N7" s="1076"/>
      <c r="O7" s="1076"/>
      <c r="P7" s="1076"/>
    </row>
    <row r="8" spans="1:26" ht="15" x14ac:dyDescent="0.2">
      <c r="A8" s="356"/>
      <c r="B8" s="356"/>
      <c r="C8" s="356"/>
      <c r="D8" s="356"/>
      <c r="E8" s="356"/>
      <c r="F8" s="1076"/>
      <c r="G8" s="1076"/>
      <c r="H8" s="1076"/>
      <c r="I8" s="1076"/>
      <c r="J8" s="1076"/>
      <c r="K8" s="1076"/>
      <c r="L8" s="1076"/>
      <c r="M8" s="1076"/>
      <c r="N8" s="1076"/>
      <c r="O8" s="1076"/>
      <c r="P8" s="1076"/>
    </row>
    <row r="9" spans="1:26" ht="19.899999999999999" customHeight="1" x14ac:dyDescent="0.2">
      <c r="A9" s="1610" t="s">
        <v>2</v>
      </c>
      <c r="B9" s="1611" t="s">
        <v>886</v>
      </c>
      <c r="C9" s="1604" t="s">
        <v>104</v>
      </c>
      <c r="D9" s="1604"/>
      <c r="E9" s="1605"/>
      <c r="F9" s="1612" t="s">
        <v>105</v>
      </c>
      <c r="G9" s="1604"/>
      <c r="H9" s="1604"/>
      <c r="I9" s="1605"/>
      <c r="J9" s="1612" t="s">
        <v>164</v>
      </c>
      <c r="K9" s="1604"/>
      <c r="L9" s="1604"/>
      <c r="M9" s="1605"/>
      <c r="Y9" s="1009"/>
      <c r="Z9" s="1079"/>
    </row>
    <row r="10" spans="1:26" ht="45.75" customHeight="1" x14ac:dyDescent="0.2">
      <c r="A10" s="1610"/>
      <c r="B10" s="1611"/>
      <c r="C10" s="1080" t="s">
        <v>346</v>
      </c>
      <c r="D10" s="1010" t="s">
        <v>343</v>
      </c>
      <c r="E10" s="1080" t="s">
        <v>167</v>
      </c>
      <c r="F10" s="1010" t="s">
        <v>341</v>
      </c>
      <c r="G10" s="1080" t="s">
        <v>342</v>
      </c>
      <c r="H10" s="1010" t="s">
        <v>343</v>
      </c>
      <c r="I10" s="1080" t="s">
        <v>167</v>
      </c>
      <c r="J10" s="1010" t="s">
        <v>345</v>
      </c>
      <c r="K10" s="1080" t="s">
        <v>342</v>
      </c>
      <c r="L10" s="1010" t="s">
        <v>343</v>
      </c>
      <c r="M10" s="1008" t="s">
        <v>167</v>
      </c>
    </row>
    <row r="11" spans="1:26" s="466" customFormat="1" ht="15" x14ac:dyDescent="0.2">
      <c r="A11" s="1081">
        <v>1</v>
      </c>
      <c r="B11" s="1081">
        <v>2</v>
      </c>
      <c r="C11" s="1081">
        <v>3</v>
      </c>
      <c r="D11" s="1081">
        <v>4</v>
      </c>
      <c r="E11" s="1081">
        <v>5</v>
      </c>
      <c r="F11" s="1081">
        <v>6</v>
      </c>
      <c r="G11" s="1081">
        <v>7</v>
      </c>
      <c r="H11" s="1081">
        <v>8</v>
      </c>
      <c r="I11" s="1081">
        <v>9</v>
      </c>
      <c r="J11" s="1081">
        <v>10</v>
      </c>
      <c r="K11" s="1081">
        <v>11</v>
      </c>
      <c r="L11" s="1081">
        <v>12</v>
      </c>
      <c r="M11" s="1081">
        <v>13</v>
      </c>
    </row>
    <row r="12" spans="1:26" ht="29.25" customHeight="1" x14ac:dyDescent="0.2">
      <c r="A12" s="1082">
        <v>1</v>
      </c>
      <c r="B12" s="1082" t="s">
        <v>693</v>
      </c>
      <c r="C12" s="1082">
        <v>0</v>
      </c>
      <c r="D12" s="1082">
        <v>0</v>
      </c>
      <c r="E12" s="1082">
        <v>0</v>
      </c>
      <c r="F12" s="1082">
        <v>0</v>
      </c>
      <c r="G12" s="1082">
        <v>0</v>
      </c>
      <c r="H12" s="1082">
        <v>0</v>
      </c>
      <c r="I12" s="1082">
        <v>0</v>
      </c>
      <c r="J12" s="1082">
        <v>0</v>
      </c>
      <c r="K12" s="1082">
        <v>0</v>
      </c>
      <c r="L12" s="1082">
        <v>0</v>
      </c>
      <c r="M12" s="1082">
        <v>0</v>
      </c>
      <c r="O12" s="1083"/>
    </row>
    <row r="13" spans="1:26" ht="29.25" customHeight="1" x14ac:dyDescent="0.2">
      <c r="A13" s="1082">
        <v>2</v>
      </c>
      <c r="B13" s="1082" t="s">
        <v>876</v>
      </c>
      <c r="C13" s="1082">
        <v>0</v>
      </c>
      <c r="D13" s="1082">
        <v>0</v>
      </c>
      <c r="E13" s="1082">
        <v>0</v>
      </c>
      <c r="F13" s="1082">
        <v>0</v>
      </c>
      <c r="G13" s="1082">
        <v>0</v>
      </c>
      <c r="H13" s="1082">
        <v>0</v>
      </c>
      <c r="I13" s="1082">
        <v>0</v>
      </c>
      <c r="J13" s="1082">
        <v>0</v>
      </c>
      <c r="K13" s="1082">
        <v>0</v>
      </c>
      <c r="L13" s="1082">
        <v>0</v>
      </c>
      <c r="M13" s="1082">
        <v>0</v>
      </c>
    </row>
    <row r="14" spans="1:26" ht="29.25" customHeight="1" x14ac:dyDescent="0.2">
      <c r="A14" s="1238" t="s">
        <v>880</v>
      </c>
      <c r="B14" s="1239"/>
      <c r="C14" s="1082">
        <v>0</v>
      </c>
      <c r="D14" s="1082">
        <v>0</v>
      </c>
      <c r="E14" s="1082">
        <v>0</v>
      </c>
      <c r="F14" s="1082">
        <v>0</v>
      </c>
      <c r="G14" s="1082">
        <v>0</v>
      </c>
      <c r="H14" s="1082">
        <v>0</v>
      </c>
      <c r="I14" s="1082">
        <v>0</v>
      </c>
      <c r="J14" s="1082">
        <v>0</v>
      </c>
      <c r="K14" s="1082">
        <v>0</v>
      </c>
      <c r="L14" s="1082">
        <v>0</v>
      </c>
      <c r="M14" s="1082">
        <v>0</v>
      </c>
    </row>
    <row r="15" spans="1:26" x14ac:dyDescent="0.2">
      <c r="A15" s="1084"/>
      <c r="B15" s="1084"/>
      <c r="C15" s="1084"/>
      <c r="D15" s="1084"/>
      <c r="E15" s="1084"/>
      <c r="F15" s="1076"/>
      <c r="G15" s="1076"/>
      <c r="H15" s="1076"/>
      <c r="I15" s="1076"/>
      <c r="J15" s="1076"/>
      <c r="K15" s="1076"/>
      <c r="L15" s="1076"/>
      <c r="M15" s="1076"/>
      <c r="N15" s="1076"/>
      <c r="O15" s="1076"/>
      <c r="P15" s="1076"/>
    </row>
    <row r="16" spans="1:26" x14ac:dyDescent="0.2">
      <c r="A16" s="1076"/>
      <c r="B16" s="1076"/>
      <c r="C16" s="1076"/>
      <c r="D16" s="1076"/>
      <c r="E16" s="1076"/>
      <c r="F16" s="1076"/>
      <c r="G16" s="1076"/>
      <c r="H16" s="1076"/>
      <c r="I16" s="1076"/>
      <c r="J16" s="1076"/>
      <c r="K16" s="1076"/>
      <c r="L16" s="1076"/>
      <c r="M16" s="1076"/>
      <c r="N16" s="1076"/>
      <c r="O16" s="1076"/>
      <c r="P16" s="1076"/>
    </row>
    <row r="17" spans="1:16" x14ac:dyDescent="0.2">
      <c r="A17" s="1076"/>
      <c r="B17" s="1076"/>
      <c r="C17" s="1076"/>
      <c r="D17" s="1076"/>
      <c r="E17" s="1076"/>
      <c r="F17" s="1076"/>
      <c r="G17" s="1076"/>
      <c r="H17" s="1076"/>
      <c r="I17" s="1076"/>
      <c r="J17" s="1076"/>
      <c r="K17" s="1076"/>
      <c r="L17" s="1076"/>
      <c r="M17" s="1076"/>
      <c r="N17" s="1076"/>
      <c r="O17" s="1076"/>
      <c r="P17" s="1076"/>
    </row>
    <row r="19" spans="1:16" x14ac:dyDescent="0.2">
      <c r="A19" s="1603"/>
      <c r="B19" s="1603"/>
      <c r="C19" s="1603"/>
      <c r="D19" s="1603"/>
      <c r="E19" s="1603"/>
      <c r="F19" s="1603"/>
      <c r="G19" s="1603"/>
      <c r="H19" s="1603"/>
      <c r="I19" s="1603"/>
      <c r="J19" s="1603"/>
      <c r="K19" s="1603"/>
      <c r="L19" s="1603"/>
      <c r="N19" s="1603"/>
      <c r="O19" s="1603"/>
      <c r="P19" s="1603"/>
    </row>
    <row r="20" spans="1:16" x14ac:dyDescent="0.2">
      <c r="A20" s="1076"/>
      <c r="B20" s="1076"/>
      <c r="C20" s="1076"/>
      <c r="D20" s="1076"/>
      <c r="E20" s="1076"/>
      <c r="F20" s="1076"/>
      <c r="G20" s="1076"/>
      <c r="H20" s="1076"/>
      <c r="I20" s="1076"/>
      <c r="J20" s="1076"/>
      <c r="K20" s="1076"/>
      <c r="L20" s="1076"/>
      <c r="M20" s="1076"/>
      <c r="N20" s="1076"/>
      <c r="O20" s="1076"/>
      <c r="P20" s="1076"/>
    </row>
    <row r="21" spans="1:16" ht="15" x14ac:dyDescent="0.25">
      <c r="A21" s="1230"/>
      <c r="B21" s="1230"/>
      <c r="C21" s="356"/>
      <c r="D21" s="356"/>
      <c r="E21" s="356"/>
      <c r="F21" s="356"/>
      <c r="G21" s="356"/>
      <c r="H21" s="356"/>
      <c r="I21" s="356"/>
      <c r="J21" s="356"/>
      <c r="K21" s="1601" t="s">
        <v>1075</v>
      </c>
      <c r="L21" s="1601"/>
      <c r="M21" s="1601"/>
      <c r="N21" s="1085"/>
      <c r="O21" s="1076"/>
      <c r="P21" s="1076"/>
    </row>
    <row r="22" spans="1:16" ht="15.75" customHeight="1" x14ac:dyDescent="0.2">
      <c r="A22" s="1086"/>
      <c r="B22" s="1086"/>
      <c r="C22" s="1086"/>
      <c r="D22" s="1086"/>
      <c r="E22" s="1086"/>
      <c r="F22" s="1086"/>
      <c r="G22" s="1086"/>
      <c r="H22" s="1086"/>
      <c r="I22" s="1086"/>
      <c r="J22" s="1086"/>
      <c r="K22" s="1602" t="s">
        <v>1056</v>
      </c>
      <c r="L22" s="1602"/>
      <c r="M22" s="1602"/>
      <c r="N22" s="1076"/>
      <c r="O22" s="1076"/>
      <c r="P22" s="1076"/>
    </row>
    <row r="23" spans="1:16" ht="15" x14ac:dyDescent="0.2">
      <c r="A23" s="1076"/>
      <c r="B23" s="1076"/>
      <c r="C23" s="1076"/>
      <c r="D23" s="1076"/>
      <c r="E23" s="1076"/>
      <c r="F23" s="1076"/>
      <c r="G23" s="1076"/>
      <c r="L23" s="466"/>
      <c r="M23" s="466"/>
      <c r="N23" s="466"/>
      <c r="O23" s="466"/>
      <c r="P23" s="466"/>
    </row>
  </sheetData>
  <mergeCells count="16">
    <mergeCell ref="K21:M21"/>
    <mergeCell ref="K22:M22"/>
    <mergeCell ref="N19:P19"/>
    <mergeCell ref="C9:E9"/>
    <mergeCell ref="L1:M1"/>
    <mergeCell ref="A2:M2"/>
    <mergeCell ref="A3:M3"/>
    <mergeCell ref="A5:M5"/>
    <mergeCell ref="A7:C7"/>
    <mergeCell ref="A9:A10"/>
    <mergeCell ref="B9:B10"/>
    <mergeCell ref="F9:I9"/>
    <mergeCell ref="J9:M9"/>
    <mergeCell ref="A19:L19"/>
    <mergeCell ref="A21:B21"/>
    <mergeCell ref="A14:B14"/>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7"/>
  <sheetViews>
    <sheetView view="pageBreakPreview" zoomScale="84" zoomScaleSheetLayoutView="84" workbookViewId="0">
      <selection activeCell="I15" sqref="I15:K16"/>
    </sheetView>
  </sheetViews>
  <sheetFormatPr defaultColWidth="9.140625" defaultRowHeight="12.75" x14ac:dyDescent="0.2"/>
  <cols>
    <col min="1" max="1" width="5.85546875" style="255" customWidth="1"/>
    <col min="2" max="2" width="10.7109375" style="255" bestFit="1" customWidth="1"/>
    <col min="3" max="5" width="9.140625" style="255"/>
    <col min="6" max="6" width="13.42578125" style="255" customWidth="1"/>
    <col min="7" max="7" width="14.85546875" style="255" customWidth="1"/>
    <col min="8" max="8" width="12.42578125" style="255" customWidth="1"/>
    <col min="9" max="9" width="15.28515625" style="255" customWidth="1"/>
    <col min="10" max="10" width="14.28515625" style="255" customWidth="1"/>
    <col min="11" max="11" width="13.85546875" style="255" customWidth="1"/>
    <col min="12" max="12" width="9.140625" style="255" hidden="1" customWidth="1"/>
    <col min="13" max="16384" width="9.140625" style="255"/>
  </cols>
  <sheetData>
    <row r="1" spans="1:14" ht="18" x14ac:dyDescent="0.2">
      <c r="A1" s="1613" t="s">
        <v>0</v>
      </c>
      <c r="B1" s="1613"/>
      <c r="C1" s="1613"/>
      <c r="D1" s="1613"/>
      <c r="E1" s="1613"/>
      <c r="F1" s="1613"/>
      <c r="G1" s="1613"/>
      <c r="H1" s="1613"/>
      <c r="I1" s="1613"/>
      <c r="J1" s="1613" t="s">
        <v>480</v>
      </c>
      <c r="K1" s="1613"/>
    </row>
    <row r="2" spans="1:14" ht="21" x14ac:dyDescent="0.2">
      <c r="A2" s="1614" t="s">
        <v>704</v>
      </c>
      <c r="B2" s="1614"/>
      <c r="C2" s="1614"/>
      <c r="D2" s="1614"/>
      <c r="E2" s="1614"/>
      <c r="F2" s="1614"/>
      <c r="G2" s="1614"/>
      <c r="H2" s="1614"/>
      <c r="I2" s="1614"/>
      <c r="J2" s="1614"/>
      <c r="K2" s="1614"/>
    </row>
    <row r="3" spans="1:14" ht="15" x14ac:dyDescent="0.2">
      <c r="A3" s="372"/>
      <c r="B3" s="372"/>
      <c r="C3" s="372"/>
      <c r="D3" s="372"/>
      <c r="E3" s="372"/>
      <c r="F3" s="372"/>
      <c r="G3" s="372"/>
      <c r="H3" s="372"/>
      <c r="I3" s="372"/>
      <c r="J3" s="372"/>
      <c r="K3" s="372"/>
    </row>
    <row r="4" spans="1:14" ht="15" x14ac:dyDescent="0.2">
      <c r="A4" s="1615" t="s">
        <v>479</v>
      </c>
      <c r="B4" s="1615"/>
      <c r="C4" s="1615"/>
      <c r="D4" s="1615"/>
      <c r="E4" s="1615"/>
      <c r="F4" s="1615"/>
      <c r="G4" s="1615"/>
      <c r="H4" s="1615"/>
      <c r="I4" s="1615"/>
      <c r="J4" s="1615"/>
      <c r="K4" s="1615"/>
    </row>
    <row r="5" spans="1:14" ht="15" x14ac:dyDescent="0.2">
      <c r="A5" s="1591" t="s">
        <v>873</v>
      </c>
      <c r="B5" s="1591"/>
      <c r="C5" s="1591"/>
      <c r="D5" s="373"/>
      <c r="E5" s="373"/>
      <c r="F5" s="373"/>
      <c r="G5" s="373"/>
      <c r="H5" s="373"/>
      <c r="I5" s="372"/>
      <c r="J5" s="1616" t="s">
        <v>1036</v>
      </c>
      <c r="K5" s="1616"/>
      <c r="L5" s="1616"/>
    </row>
    <row r="6" spans="1:14" ht="27.75" customHeight="1" x14ac:dyDescent="0.2">
      <c r="A6" s="1617" t="s">
        <v>2</v>
      </c>
      <c r="B6" s="1382" t="s">
        <v>886</v>
      </c>
      <c r="C6" s="1617" t="s">
        <v>256</v>
      </c>
      <c r="D6" s="1617" t="s">
        <v>257</v>
      </c>
      <c r="E6" s="1617"/>
      <c r="F6" s="1617"/>
      <c r="G6" s="1617"/>
      <c r="H6" s="1617"/>
      <c r="I6" s="1618" t="s">
        <v>258</v>
      </c>
      <c r="J6" s="1619"/>
      <c r="K6" s="1620"/>
    </row>
    <row r="7" spans="1:14" ht="90" customHeight="1" x14ac:dyDescent="0.2">
      <c r="A7" s="1617"/>
      <c r="B7" s="1382"/>
      <c r="C7" s="1617"/>
      <c r="D7" s="607" t="s">
        <v>259</v>
      </c>
      <c r="E7" s="607" t="s">
        <v>167</v>
      </c>
      <c r="F7" s="607" t="s">
        <v>405</v>
      </c>
      <c r="G7" s="607" t="s">
        <v>260</v>
      </c>
      <c r="H7" s="607" t="s">
        <v>379</v>
      </c>
      <c r="I7" s="607" t="s">
        <v>261</v>
      </c>
      <c r="J7" s="607" t="s">
        <v>262</v>
      </c>
      <c r="K7" s="607" t="s">
        <v>263</v>
      </c>
    </row>
    <row r="8" spans="1:14" ht="15" x14ac:dyDescent="0.2">
      <c r="A8" s="569" t="s">
        <v>223</v>
      </c>
      <c r="B8" s="569" t="s">
        <v>224</v>
      </c>
      <c r="C8" s="569" t="s">
        <v>225</v>
      </c>
      <c r="D8" s="569" t="s">
        <v>226</v>
      </c>
      <c r="E8" s="569" t="s">
        <v>227</v>
      </c>
      <c r="F8" s="569" t="s">
        <v>228</v>
      </c>
      <c r="G8" s="569" t="s">
        <v>229</v>
      </c>
      <c r="H8" s="569" t="s">
        <v>230</v>
      </c>
      <c r="I8" s="569" t="s">
        <v>246</v>
      </c>
      <c r="J8" s="569" t="s">
        <v>247</v>
      </c>
      <c r="K8" s="569" t="s">
        <v>248</v>
      </c>
    </row>
    <row r="9" spans="1:14" ht="32.25" customHeight="1" x14ac:dyDescent="0.2">
      <c r="A9" s="567">
        <v>1</v>
      </c>
      <c r="B9" s="572" t="s">
        <v>693</v>
      </c>
      <c r="C9" s="567">
        <v>0</v>
      </c>
      <c r="D9" s="567">
        <v>0</v>
      </c>
      <c r="E9" s="567">
        <v>0</v>
      </c>
      <c r="F9" s="567">
        <v>0</v>
      </c>
      <c r="G9" s="567">
        <v>0</v>
      </c>
      <c r="H9" s="567">
        <v>0</v>
      </c>
      <c r="I9" s="567">
        <v>0</v>
      </c>
      <c r="J9" s="567">
        <v>0</v>
      </c>
      <c r="K9" s="567">
        <v>0</v>
      </c>
      <c r="N9" s="443"/>
    </row>
    <row r="10" spans="1:14" ht="32.25" customHeight="1" x14ac:dyDescent="0.2">
      <c r="A10" s="567">
        <v>2</v>
      </c>
      <c r="B10" s="572" t="s">
        <v>876</v>
      </c>
      <c r="C10" s="567">
        <v>0</v>
      </c>
      <c r="D10" s="567">
        <v>0</v>
      </c>
      <c r="E10" s="567">
        <v>0</v>
      </c>
      <c r="F10" s="567">
        <v>0</v>
      </c>
      <c r="G10" s="567">
        <v>0</v>
      </c>
      <c r="H10" s="567">
        <v>0</v>
      </c>
      <c r="I10" s="567">
        <v>0</v>
      </c>
      <c r="J10" s="567">
        <v>0</v>
      </c>
      <c r="K10" s="567">
        <v>0</v>
      </c>
    </row>
    <row r="11" spans="1:14" ht="32.25" customHeight="1" x14ac:dyDescent="0.2">
      <c r="A11" s="1500" t="s">
        <v>880</v>
      </c>
      <c r="B11" s="1501"/>
      <c r="C11" s="567">
        <v>0</v>
      </c>
      <c r="D11" s="567">
        <v>0</v>
      </c>
      <c r="E11" s="567">
        <v>0</v>
      </c>
      <c r="F11" s="567">
        <v>0</v>
      </c>
      <c r="G11" s="567">
        <v>0</v>
      </c>
      <c r="H11" s="567">
        <v>0</v>
      </c>
      <c r="I11" s="567">
        <v>0</v>
      </c>
      <c r="J11" s="567">
        <v>0</v>
      </c>
      <c r="K11" s="567">
        <v>0</v>
      </c>
    </row>
    <row r="12" spans="1:14" x14ac:dyDescent="0.2">
      <c r="A12" s="503"/>
      <c r="B12" s="503"/>
      <c r="C12" s="503"/>
      <c r="D12" s="503"/>
      <c r="E12" s="503"/>
      <c r="F12" s="503"/>
      <c r="G12" s="503"/>
      <c r="H12" s="503"/>
      <c r="I12" s="503"/>
      <c r="J12" s="503"/>
      <c r="K12" s="503"/>
    </row>
    <row r="13" spans="1:14" x14ac:dyDescent="0.2">
      <c r="A13" s="333" t="s">
        <v>406</v>
      </c>
    </row>
    <row r="15" spans="1:14" x14ac:dyDescent="0.2">
      <c r="A15" s="374"/>
      <c r="B15" s="374"/>
      <c r="C15" s="374"/>
      <c r="D15" s="374"/>
      <c r="I15" s="1347" t="s">
        <v>1055</v>
      </c>
      <c r="J15" s="1347"/>
      <c r="K15" s="1347"/>
    </row>
    <row r="16" spans="1:14" ht="15" customHeight="1" x14ac:dyDescent="0.2">
      <c r="A16" s="374"/>
      <c r="B16" s="374"/>
      <c r="C16" s="374"/>
      <c r="D16" s="374"/>
      <c r="I16" s="1287" t="s">
        <v>1056</v>
      </c>
      <c r="J16" s="1287"/>
      <c r="K16" s="1287"/>
      <c r="L16" s="375"/>
    </row>
    <row r="17" spans="1:11" x14ac:dyDescent="0.2">
      <c r="A17" s="1389"/>
      <c r="B17" s="1389"/>
      <c r="C17" s="374"/>
      <c r="D17" s="374"/>
      <c r="I17" s="371"/>
      <c r="J17" s="371"/>
      <c r="K17" s="374"/>
    </row>
  </sheetData>
  <mergeCells count="15">
    <mergeCell ref="I16:K16"/>
    <mergeCell ref="A17:B17"/>
    <mergeCell ref="A5:C5"/>
    <mergeCell ref="A1:I1"/>
    <mergeCell ref="J1:K1"/>
    <mergeCell ref="A2:K2"/>
    <mergeCell ref="A4:K4"/>
    <mergeCell ref="J5:L5"/>
    <mergeCell ref="A6:A7"/>
    <mergeCell ref="B6:B7"/>
    <mergeCell ref="C6:C7"/>
    <mergeCell ref="D6:H6"/>
    <mergeCell ref="I6:K6"/>
    <mergeCell ref="A11:B11"/>
    <mergeCell ref="I15:K15"/>
  </mergeCells>
  <printOptions horizontalCentered="1"/>
  <pageMargins left="0.70866141732283472" right="0.70866141732283472" top="0.2362204724409449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V33"/>
  <sheetViews>
    <sheetView zoomScaleSheetLayoutView="86" workbookViewId="0">
      <selection activeCell="A5" sqref="A5:K6"/>
    </sheetView>
  </sheetViews>
  <sheetFormatPr defaultColWidth="9.140625" defaultRowHeight="12.75" x14ac:dyDescent="0.2"/>
  <cols>
    <col min="1" max="1" width="4.85546875" style="725" customWidth="1"/>
    <col min="2" max="2" width="19.5703125" style="725" customWidth="1"/>
    <col min="3" max="3" width="10" style="725" customWidth="1"/>
    <col min="4" max="4" width="7.28515625" style="725" customWidth="1"/>
    <col min="5" max="5" width="8.42578125" style="725" bestFit="1" customWidth="1"/>
    <col min="6" max="6" width="8.28515625" style="725" customWidth="1"/>
    <col min="7" max="7" width="8.5703125" style="725" customWidth="1"/>
    <col min="8" max="8" width="6.42578125" style="725" customWidth="1"/>
    <col min="9" max="9" width="8" style="725" customWidth="1"/>
    <col min="10" max="10" width="10.28515625" style="725" customWidth="1"/>
    <col min="11" max="11" width="9.28515625" style="725" customWidth="1"/>
    <col min="12" max="12" width="5.5703125" style="725" customWidth="1"/>
    <col min="13" max="13" width="7" style="725" customWidth="1"/>
    <col min="14" max="14" width="8.28515625" style="725" customWidth="1"/>
    <col min="15" max="15" width="10" style="725" customWidth="1"/>
    <col min="16" max="16" width="6.42578125" style="725" customWidth="1"/>
    <col min="17" max="17" width="7.85546875" style="725" customWidth="1"/>
    <col min="18" max="18" width="10.28515625" style="725" customWidth="1"/>
    <col min="19" max="19" width="10.5703125" style="725" customWidth="1"/>
    <col min="20" max="20" width="9.85546875" style="725" customWidth="1"/>
    <col min="21" max="21" width="8.7109375" style="725" customWidth="1"/>
    <col min="22" max="22" width="11.5703125" style="725" customWidth="1"/>
    <col min="23" max="27" width="9.140625" style="725"/>
    <col min="28" max="28" width="11" style="725" customWidth="1"/>
    <col min="29" max="30" width="8.85546875" style="725" hidden="1" customWidth="1"/>
    <col min="31" max="16384" width="9.140625" style="725"/>
  </cols>
  <sheetData>
    <row r="1" spans="1:256" x14ac:dyDescent="0.2">
      <c r="G1" s="1288"/>
      <c r="H1" s="1288"/>
      <c r="I1" s="1288"/>
      <c r="J1" s="1288"/>
      <c r="K1" s="1288"/>
      <c r="L1" s="1288"/>
      <c r="M1" s="1288"/>
      <c r="N1" s="1288"/>
      <c r="O1" s="1288"/>
      <c r="P1" s="726"/>
      <c r="Q1" s="726"/>
      <c r="R1" s="726"/>
      <c r="T1" s="727" t="s">
        <v>48</v>
      </c>
    </row>
    <row r="2" spans="1:256" ht="15" x14ac:dyDescent="0.2">
      <c r="A2" s="1299" t="s">
        <v>46</v>
      </c>
      <c r="B2" s="1299"/>
      <c r="C2" s="1299"/>
      <c r="D2" s="1299"/>
      <c r="E2" s="1299"/>
      <c r="F2" s="1299"/>
      <c r="G2" s="1299"/>
      <c r="H2" s="1299"/>
      <c r="I2" s="1299"/>
      <c r="J2" s="1299"/>
      <c r="K2" s="1299"/>
      <c r="L2" s="1299"/>
      <c r="M2" s="1299"/>
      <c r="N2" s="1299"/>
      <c r="O2" s="1299"/>
      <c r="P2" s="1299"/>
      <c r="Q2" s="1299"/>
      <c r="R2" s="1299"/>
      <c r="S2" s="1299"/>
      <c r="T2" s="1299"/>
      <c r="U2" s="1299"/>
    </row>
    <row r="3" spans="1:256" ht="15.75" x14ac:dyDescent="0.2">
      <c r="A3" s="1300" t="s">
        <v>704</v>
      </c>
      <c r="B3" s="1300"/>
      <c r="C3" s="1300"/>
      <c r="D3" s="1300"/>
      <c r="E3" s="1300"/>
      <c r="F3" s="1300"/>
      <c r="G3" s="1300"/>
      <c r="H3" s="1300"/>
      <c r="I3" s="1300"/>
      <c r="J3" s="1300"/>
      <c r="K3" s="1300"/>
      <c r="L3" s="1300"/>
      <c r="M3" s="1300"/>
      <c r="N3" s="1300"/>
      <c r="O3" s="1300"/>
      <c r="P3" s="1300"/>
      <c r="Q3" s="1300"/>
      <c r="R3" s="1300"/>
      <c r="S3" s="1300"/>
      <c r="T3" s="1300"/>
      <c r="U3" s="1300"/>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718"/>
      <c r="BX3" s="718"/>
      <c r="BY3" s="718"/>
      <c r="BZ3" s="718"/>
      <c r="CA3" s="718"/>
      <c r="CB3" s="718"/>
      <c r="CC3" s="718"/>
      <c r="CD3" s="718"/>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8"/>
      <c r="ED3" s="718"/>
      <c r="EE3" s="718"/>
      <c r="EF3" s="718"/>
      <c r="EG3" s="718"/>
      <c r="EH3" s="718"/>
      <c r="EI3" s="718"/>
      <c r="EJ3" s="718"/>
      <c r="EK3" s="718"/>
      <c r="EL3" s="718"/>
      <c r="EM3" s="718"/>
      <c r="EN3" s="718"/>
      <c r="EO3" s="718"/>
      <c r="EP3" s="718"/>
      <c r="EQ3" s="718"/>
      <c r="ER3" s="718"/>
      <c r="ES3" s="718"/>
      <c r="ET3" s="718"/>
      <c r="EU3" s="718"/>
      <c r="EV3" s="718"/>
      <c r="EW3" s="718"/>
      <c r="EX3" s="718"/>
      <c r="EY3" s="718"/>
      <c r="EZ3" s="718"/>
      <c r="FA3" s="718"/>
      <c r="FB3" s="718"/>
      <c r="FC3" s="718"/>
      <c r="FD3" s="718"/>
      <c r="FE3" s="718"/>
      <c r="FF3" s="718"/>
      <c r="FG3" s="718"/>
      <c r="FH3" s="718"/>
      <c r="FI3" s="718"/>
      <c r="FJ3" s="718"/>
      <c r="FK3" s="718"/>
      <c r="FL3" s="718"/>
      <c r="FM3" s="718"/>
      <c r="FN3" s="718"/>
      <c r="FO3" s="718"/>
      <c r="FP3" s="718"/>
      <c r="FQ3" s="718"/>
      <c r="FR3" s="718"/>
      <c r="FS3" s="718"/>
      <c r="FT3" s="718"/>
      <c r="FU3" s="718"/>
      <c r="FV3" s="718"/>
      <c r="FW3" s="718"/>
      <c r="FX3" s="718"/>
      <c r="FY3" s="718"/>
      <c r="FZ3" s="718"/>
      <c r="GA3" s="718"/>
      <c r="GB3" s="718"/>
      <c r="GC3" s="718"/>
      <c r="GD3" s="718"/>
      <c r="GE3" s="718"/>
      <c r="GF3" s="718"/>
      <c r="GG3" s="718"/>
      <c r="GH3" s="718"/>
      <c r="GI3" s="718"/>
      <c r="GJ3" s="718"/>
      <c r="GK3" s="718"/>
      <c r="GL3" s="718"/>
      <c r="GM3" s="718"/>
      <c r="GN3" s="718"/>
      <c r="GO3" s="718"/>
      <c r="GP3" s="718"/>
      <c r="GQ3" s="718"/>
      <c r="GR3" s="718"/>
      <c r="GS3" s="718"/>
      <c r="GT3" s="718"/>
      <c r="GU3" s="718"/>
      <c r="GV3" s="718"/>
      <c r="GW3" s="718"/>
      <c r="GX3" s="718"/>
      <c r="GY3" s="718"/>
      <c r="GZ3" s="718"/>
      <c r="HA3" s="718"/>
      <c r="HB3" s="718"/>
      <c r="HC3" s="718"/>
      <c r="HD3" s="718"/>
      <c r="HE3" s="718"/>
      <c r="HF3" s="718"/>
      <c r="HG3" s="718"/>
      <c r="HH3" s="718"/>
      <c r="HI3" s="718"/>
      <c r="HJ3" s="718"/>
      <c r="HK3" s="718"/>
      <c r="HL3" s="718"/>
      <c r="HM3" s="718"/>
      <c r="HN3" s="718"/>
      <c r="HO3" s="718"/>
      <c r="HP3" s="718"/>
      <c r="HQ3" s="718"/>
      <c r="HR3" s="718"/>
      <c r="HS3" s="718"/>
      <c r="HT3" s="718"/>
      <c r="HU3" s="718"/>
      <c r="HV3" s="718"/>
      <c r="HW3" s="718"/>
      <c r="HX3" s="718"/>
      <c r="HY3" s="718"/>
      <c r="HZ3" s="718"/>
      <c r="IA3" s="718"/>
      <c r="IB3" s="718"/>
      <c r="IC3" s="718"/>
      <c r="ID3" s="718"/>
      <c r="IE3" s="718"/>
      <c r="IF3" s="718"/>
      <c r="IG3" s="718"/>
      <c r="IH3" s="718"/>
      <c r="II3" s="718"/>
      <c r="IJ3" s="718"/>
      <c r="IK3" s="718"/>
      <c r="IL3" s="718"/>
      <c r="IM3" s="718"/>
      <c r="IN3" s="718"/>
      <c r="IO3" s="718"/>
      <c r="IP3" s="718"/>
      <c r="IQ3" s="718"/>
      <c r="IR3" s="718"/>
      <c r="IS3" s="718"/>
      <c r="IT3" s="718"/>
      <c r="IU3" s="718"/>
      <c r="IV3" s="718"/>
    </row>
    <row r="4" spans="1:256" ht="15" x14ac:dyDescent="0.2">
      <c r="A4" s="1301" t="s">
        <v>722</v>
      </c>
      <c r="B4" s="1301"/>
      <c r="C4" s="1301"/>
      <c r="D4" s="1301"/>
      <c r="E4" s="1301"/>
      <c r="F4" s="1301"/>
      <c r="G4" s="1301"/>
      <c r="H4" s="1301"/>
      <c r="I4" s="1301"/>
      <c r="J4" s="1301"/>
      <c r="K4" s="1301"/>
      <c r="L4" s="1301"/>
      <c r="M4" s="1301"/>
      <c r="N4" s="1301"/>
      <c r="O4" s="1301"/>
      <c r="P4" s="1301"/>
      <c r="Q4" s="1301"/>
      <c r="R4" s="1301"/>
      <c r="S4" s="1301"/>
      <c r="T4" s="1301"/>
      <c r="U4" s="1301"/>
    </row>
    <row r="5" spans="1:256" ht="15.75" x14ac:dyDescent="0.2">
      <c r="A5" s="1288" t="s">
        <v>873</v>
      </c>
      <c r="B5" s="1288"/>
      <c r="C5" s="1288"/>
      <c r="D5" s="1288"/>
      <c r="E5" s="726"/>
      <c r="F5" s="726"/>
      <c r="G5" s="728"/>
      <c r="H5" s="728"/>
      <c r="I5" s="728"/>
      <c r="J5" s="728"/>
      <c r="K5" s="728"/>
      <c r="L5" s="728"/>
      <c r="M5" s="728"/>
      <c r="N5" s="728"/>
      <c r="O5" s="728"/>
      <c r="P5" s="728"/>
      <c r="Q5" s="728"/>
      <c r="R5" s="728"/>
      <c r="S5" s="728"/>
      <c r="T5" s="728"/>
      <c r="U5" s="728"/>
    </row>
    <row r="6" spans="1:256" ht="15" x14ac:dyDescent="0.2">
      <c r="U6" s="1292" t="s">
        <v>417</v>
      </c>
      <c r="V6" s="1292"/>
      <c r="W6" s="729"/>
      <c r="X6" s="729"/>
      <c r="Y6" s="729"/>
      <c r="Z6" s="729"/>
      <c r="AA6" s="729"/>
      <c r="AB6" s="1287"/>
      <c r="AC6" s="1287"/>
      <c r="AD6" s="1287"/>
      <c r="AE6" s="729"/>
      <c r="AF6" s="729"/>
      <c r="AG6" s="729"/>
      <c r="AH6" s="729"/>
      <c r="AI6" s="729"/>
      <c r="AJ6" s="729"/>
      <c r="AK6" s="729"/>
      <c r="AL6" s="729"/>
      <c r="AM6" s="729"/>
      <c r="AN6" s="729"/>
      <c r="AO6" s="729"/>
      <c r="AP6" s="729"/>
      <c r="AQ6" s="729"/>
      <c r="AR6" s="729"/>
      <c r="AS6" s="729"/>
      <c r="AT6" s="729"/>
      <c r="AU6" s="729"/>
      <c r="AV6" s="729"/>
      <c r="AW6" s="729"/>
      <c r="AX6" s="729"/>
      <c r="AY6" s="729"/>
      <c r="AZ6" s="729"/>
      <c r="BA6" s="729"/>
      <c r="BB6" s="729"/>
      <c r="BC6" s="729"/>
      <c r="BD6" s="729"/>
      <c r="BE6" s="729"/>
      <c r="BF6" s="729"/>
      <c r="BG6" s="729"/>
      <c r="BH6" s="729"/>
      <c r="BI6" s="729"/>
      <c r="BJ6" s="729"/>
      <c r="BK6" s="729"/>
      <c r="BL6" s="729"/>
      <c r="BM6" s="729"/>
      <c r="BN6" s="729"/>
      <c r="BO6" s="729"/>
      <c r="BP6" s="729"/>
      <c r="BQ6" s="729"/>
      <c r="BR6" s="729"/>
      <c r="BS6" s="729"/>
      <c r="BT6" s="729"/>
      <c r="BU6" s="729"/>
      <c r="BV6" s="729"/>
      <c r="BW6" s="729"/>
      <c r="BX6" s="729"/>
      <c r="BY6" s="729"/>
      <c r="BZ6" s="729"/>
      <c r="CA6" s="729"/>
      <c r="CB6" s="729"/>
      <c r="CC6" s="729"/>
      <c r="CD6" s="729"/>
      <c r="CE6" s="729"/>
      <c r="CF6" s="729"/>
      <c r="CG6" s="729"/>
      <c r="CH6" s="729"/>
      <c r="CI6" s="729"/>
      <c r="CJ6" s="729"/>
      <c r="CK6" s="729"/>
      <c r="CL6" s="729"/>
      <c r="CM6" s="729"/>
      <c r="CN6" s="729"/>
      <c r="CO6" s="729"/>
      <c r="CP6" s="729"/>
      <c r="CQ6" s="729"/>
      <c r="CR6" s="729"/>
      <c r="CS6" s="729"/>
      <c r="CT6" s="729"/>
      <c r="CU6" s="729"/>
      <c r="CV6" s="729"/>
      <c r="CW6" s="729"/>
      <c r="CX6" s="729"/>
      <c r="CY6" s="729"/>
      <c r="CZ6" s="729"/>
      <c r="DA6" s="729"/>
      <c r="DB6" s="729"/>
      <c r="DC6" s="729"/>
      <c r="DD6" s="729"/>
      <c r="DE6" s="729"/>
      <c r="DF6" s="729"/>
      <c r="DG6" s="729"/>
      <c r="DH6" s="729"/>
      <c r="DI6" s="729"/>
      <c r="DJ6" s="729"/>
      <c r="DK6" s="729"/>
      <c r="DL6" s="729"/>
      <c r="DM6" s="729"/>
      <c r="DN6" s="729"/>
      <c r="DO6" s="729"/>
      <c r="DP6" s="729"/>
      <c r="DQ6" s="729"/>
      <c r="DR6" s="729"/>
      <c r="DS6" s="729"/>
      <c r="DT6" s="729"/>
      <c r="DU6" s="729"/>
      <c r="DV6" s="729"/>
      <c r="DW6" s="729"/>
      <c r="DX6" s="729"/>
      <c r="DY6" s="729"/>
      <c r="DZ6" s="729"/>
      <c r="EA6" s="729"/>
      <c r="EB6" s="729"/>
      <c r="EC6" s="729"/>
      <c r="ED6" s="729"/>
      <c r="EE6" s="729"/>
      <c r="EF6" s="729"/>
      <c r="EG6" s="729"/>
      <c r="EH6" s="729"/>
      <c r="EI6" s="729"/>
      <c r="EJ6" s="729"/>
      <c r="EK6" s="729"/>
      <c r="EL6" s="729"/>
      <c r="EM6" s="729"/>
      <c r="EN6" s="729"/>
      <c r="EO6" s="729"/>
      <c r="EP6" s="729"/>
      <c r="EQ6" s="729"/>
      <c r="ER6" s="729"/>
      <c r="ES6" s="729"/>
      <c r="ET6" s="729"/>
      <c r="EU6" s="729"/>
      <c r="EV6" s="729"/>
      <c r="EW6" s="729"/>
      <c r="EX6" s="729"/>
      <c r="EY6" s="729"/>
      <c r="EZ6" s="729"/>
      <c r="FA6" s="729"/>
      <c r="FB6" s="729"/>
      <c r="FC6" s="729"/>
      <c r="FD6" s="729"/>
      <c r="FE6" s="729"/>
      <c r="FF6" s="729"/>
      <c r="FG6" s="729"/>
      <c r="FH6" s="729"/>
      <c r="FI6" s="729"/>
      <c r="FJ6" s="729"/>
      <c r="FK6" s="729"/>
      <c r="FL6" s="729"/>
      <c r="FM6" s="729"/>
      <c r="FN6" s="729"/>
      <c r="FO6" s="729"/>
      <c r="FP6" s="729"/>
      <c r="FQ6" s="729"/>
      <c r="FR6" s="729"/>
      <c r="FS6" s="729"/>
      <c r="FT6" s="729"/>
      <c r="FU6" s="729"/>
      <c r="FV6" s="729"/>
      <c r="FW6" s="729"/>
      <c r="FX6" s="729"/>
      <c r="FY6" s="729"/>
      <c r="FZ6" s="729"/>
      <c r="GA6" s="729"/>
      <c r="GB6" s="729"/>
      <c r="GC6" s="729"/>
      <c r="GD6" s="729"/>
      <c r="GE6" s="729"/>
      <c r="GF6" s="729"/>
      <c r="GG6" s="729"/>
      <c r="GH6" s="729"/>
      <c r="GI6" s="729"/>
      <c r="GJ6" s="729"/>
      <c r="GK6" s="729"/>
      <c r="GL6" s="729"/>
      <c r="GM6" s="729"/>
      <c r="GN6" s="729"/>
      <c r="GO6" s="729"/>
      <c r="GP6" s="729"/>
      <c r="GQ6" s="729"/>
      <c r="GR6" s="729"/>
      <c r="GS6" s="729"/>
      <c r="GT6" s="729"/>
      <c r="GU6" s="729"/>
      <c r="GV6" s="729"/>
      <c r="GW6" s="729"/>
      <c r="GX6" s="729"/>
      <c r="GY6" s="729"/>
      <c r="GZ6" s="729"/>
      <c r="HA6" s="729"/>
      <c r="HB6" s="729"/>
      <c r="HC6" s="729"/>
      <c r="HD6" s="729"/>
      <c r="HE6" s="729"/>
      <c r="HF6" s="729"/>
      <c r="HG6" s="729"/>
      <c r="HH6" s="729"/>
      <c r="HI6" s="729"/>
      <c r="HJ6" s="729"/>
      <c r="HK6" s="729"/>
      <c r="HL6" s="729"/>
      <c r="HM6" s="729"/>
      <c r="HN6" s="729"/>
      <c r="HO6" s="729"/>
      <c r="HP6" s="729"/>
      <c r="HQ6" s="729"/>
      <c r="HR6" s="729"/>
      <c r="HS6" s="729"/>
      <c r="HT6" s="729"/>
      <c r="HU6" s="729"/>
      <c r="HV6" s="729"/>
      <c r="HW6" s="729"/>
      <c r="HX6" s="729"/>
      <c r="HY6" s="729"/>
      <c r="HZ6" s="729"/>
      <c r="IA6" s="729"/>
      <c r="IB6" s="729"/>
      <c r="IC6" s="729"/>
      <c r="ID6" s="729"/>
      <c r="IE6" s="729"/>
      <c r="IF6" s="729"/>
      <c r="IG6" s="729"/>
      <c r="IH6" s="729"/>
      <c r="II6" s="729"/>
      <c r="IJ6" s="729"/>
      <c r="IK6" s="729"/>
      <c r="IL6" s="729"/>
      <c r="IM6" s="729"/>
      <c r="IN6" s="729"/>
      <c r="IO6" s="729"/>
      <c r="IP6" s="729"/>
      <c r="IQ6" s="729"/>
      <c r="IR6" s="729"/>
      <c r="IS6" s="729"/>
      <c r="IT6" s="729"/>
      <c r="IU6" s="729"/>
      <c r="IV6" s="729"/>
    </row>
    <row r="7" spans="1:256" ht="12.75" customHeight="1" x14ac:dyDescent="0.2">
      <c r="A7" s="1290" t="s">
        <v>2</v>
      </c>
      <c r="B7" s="1290" t="s">
        <v>95</v>
      </c>
      <c r="C7" s="1305" t="s">
        <v>134</v>
      </c>
      <c r="D7" s="1306"/>
      <c r="E7" s="1306"/>
      <c r="F7" s="1307"/>
      <c r="G7" s="1305" t="s">
        <v>1035</v>
      </c>
      <c r="H7" s="1306"/>
      <c r="I7" s="1306"/>
      <c r="J7" s="1306"/>
      <c r="K7" s="1306"/>
      <c r="L7" s="1306"/>
      <c r="M7" s="1306"/>
      <c r="N7" s="1306"/>
      <c r="O7" s="1306"/>
      <c r="P7" s="1306"/>
      <c r="Q7" s="1306"/>
      <c r="R7" s="1307"/>
      <c r="S7" s="1293" t="s">
        <v>208</v>
      </c>
      <c r="T7" s="1294"/>
      <c r="U7" s="1294"/>
      <c r="V7" s="1294"/>
      <c r="W7" s="730"/>
      <c r="X7" s="730"/>
      <c r="Y7" s="730"/>
      <c r="Z7" s="730"/>
      <c r="AA7" s="730"/>
      <c r="AB7" s="730"/>
      <c r="AC7" s="730"/>
      <c r="AD7" s="730"/>
      <c r="AE7" s="726"/>
      <c r="AF7" s="726"/>
      <c r="AG7" s="726"/>
      <c r="AH7" s="726"/>
      <c r="AI7" s="726"/>
      <c r="AJ7" s="726"/>
      <c r="AK7" s="726"/>
      <c r="AL7" s="726"/>
      <c r="AM7" s="726"/>
      <c r="AN7" s="726"/>
      <c r="AO7" s="726"/>
      <c r="AP7" s="726"/>
      <c r="AQ7" s="726"/>
      <c r="AR7" s="726"/>
      <c r="AS7" s="726"/>
      <c r="AT7" s="726"/>
      <c r="AU7" s="726"/>
      <c r="AV7" s="726"/>
      <c r="AW7" s="726"/>
      <c r="AX7" s="726"/>
      <c r="AY7" s="726"/>
      <c r="AZ7" s="726"/>
      <c r="BA7" s="726"/>
      <c r="BB7" s="726"/>
      <c r="BC7" s="726"/>
      <c r="BD7" s="726"/>
      <c r="BE7" s="726"/>
      <c r="BF7" s="726"/>
      <c r="BG7" s="726"/>
      <c r="BH7" s="726"/>
      <c r="BI7" s="726"/>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726"/>
      <c r="CK7" s="726"/>
      <c r="CL7" s="726"/>
      <c r="CM7" s="726"/>
      <c r="CN7" s="726"/>
      <c r="CO7" s="726"/>
      <c r="CP7" s="726"/>
      <c r="CQ7" s="726"/>
      <c r="CR7" s="726"/>
      <c r="CS7" s="726"/>
      <c r="CT7" s="726"/>
      <c r="CU7" s="726"/>
      <c r="CV7" s="726"/>
      <c r="CW7" s="726"/>
      <c r="CX7" s="726"/>
      <c r="CY7" s="726"/>
      <c r="CZ7" s="726"/>
      <c r="DA7" s="726"/>
      <c r="DB7" s="726"/>
      <c r="DC7" s="726"/>
      <c r="DD7" s="726"/>
      <c r="DE7" s="726"/>
      <c r="DF7" s="726"/>
      <c r="DG7" s="726"/>
      <c r="DH7" s="726"/>
      <c r="DI7" s="726"/>
      <c r="DJ7" s="726"/>
      <c r="DK7" s="726"/>
      <c r="DL7" s="726"/>
      <c r="DM7" s="726"/>
      <c r="DN7" s="726"/>
      <c r="DO7" s="726"/>
      <c r="DP7" s="726"/>
      <c r="DQ7" s="726"/>
      <c r="DR7" s="726"/>
      <c r="DS7" s="726"/>
      <c r="DT7" s="726"/>
      <c r="DU7" s="726"/>
      <c r="DV7" s="726"/>
      <c r="DW7" s="726"/>
      <c r="DX7" s="726"/>
      <c r="DY7" s="726"/>
      <c r="DZ7" s="726"/>
      <c r="EA7" s="726"/>
      <c r="EB7" s="726"/>
      <c r="EC7" s="726"/>
      <c r="ED7" s="726"/>
      <c r="EE7" s="726"/>
      <c r="EF7" s="726"/>
      <c r="EG7" s="726"/>
      <c r="EH7" s="726"/>
      <c r="EI7" s="726"/>
      <c r="EJ7" s="726"/>
      <c r="EK7" s="726"/>
      <c r="EL7" s="726"/>
      <c r="EM7" s="726"/>
      <c r="EN7" s="726"/>
      <c r="EO7" s="726"/>
      <c r="EP7" s="726"/>
      <c r="EQ7" s="726"/>
      <c r="ER7" s="726"/>
      <c r="ES7" s="726"/>
      <c r="ET7" s="726"/>
      <c r="EU7" s="726"/>
      <c r="EV7" s="726"/>
      <c r="EW7" s="726"/>
      <c r="EX7" s="726"/>
      <c r="EY7" s="726"/>
      <c r="EZ7" s="726"/>
      <c r="FA7" s="726"/>
      <c r="FB7" s="726"/>
      <c r="FC7" s="726"/>
      <c r="FD7" s="726"/>
      <c r="FE7" s="726"/>
      <c r="FF7" s="726"/>
      <c r="FG7" s="726"/>
      <c r="FH7" s="726"/>
      <c r="FI7" s="726"/>
      <c r="FJ7" s="726"/>
      <c r="FK7" s="726"/>
      <c r="FL7" s="726"/>
      <c r="FM7" s="726"/>
      <c r="FN7" s="726"/>
      <c r="FO7" s="726"/>
      <c r="FP7" s="726"/>
      <c r="FQ7" s="726"/>
      <c r="FR7" s="726"/>
      <c r="FS7" s="726"/>
      <c r="FT7" s="726"/>
      <c r="FU7" s="726"/>
      <c r="FV7" s="726"/>
      <c r="FW7" s="726"/>
      <c r="FX7" s="726"/>
      <c r="FY7" s="726"/>
      <c r="FZ7" s="726"/>
      <c r="GA7" s="726"/>
      <c r="GB7" s="726"/>
      <c r="GC7" s="726"/>
      <c r="GD7" s="726"/>
      <c r="GE7" s="726"/>
      <c r="GF7" s="726"/>
      <c r="GG7" s="726"/>
      <c r="GH7" s="726"/>
      <c r="GI7" s="726"/>
      <c r="GJ7" s="726"/>
      <c r="GK7" s="726"/>
      <c r="GL7" s="726"/>
      <c r="GM7" s="726"/>
      <c r="GN7" s="726"/>
      <c r="GO7" s="726"/>
      <c r="GP7" s="726"/>
      <c r="GQ7" s="726"/>
      <c r="GR7" s="726"/>
      <c r="GS7" s="726"/>
      <c r="GT7" s="726"/>
      <c r="GU7" s="726"/>
      <c r="GV7" s="726"/>
      <c r="GW7" s="726"/>
      <c r="GX7" s="726"/>
      <c r="GY7" s="726"/>
      <c r="GZ7" s="726"/>
      <c r="HA7" s="726"/>
      <c r="HB7" s="726"/>
      <c r="HC7" s="726"/>
      <c r="HD7" s="726"/>
      <c r="HE7" s="726"/>
      <c r="HF7" s="726"/>
      <c r="HG7" s="726"/>
      <c r="HH7" s="726"/>
      <c r="HI7" s="726"/>
      <c r="HJ7" s="726"/>
      <c r="HK7" s="726"/>
      <c r="HL7" s="726"/>
      <c r="HM7" s="726"/>
      <c r="HN7" s="726"/>
      <c r="HO7" s="726"/>
      <c r="HP7" s="726"/>
      <c r="HQ7" s="726"/>
      <c r="HR7" s="726"/>
      <c r="HS7" s="726"/>
      <c r="HT7" s="726"/>
      <c r="HU7" s="726"/>
      <c r="HV7" s="726"/>
      <c r="HW7" s="726"/>
      <c r="HX7" s="726"/>
      <c r="HY7" s="726"/>
      <c r="HZ7" s="726"/>
      <c r="IA7" s="726"/>
      <c r="IB7" s="726"/>
      <c r="IC7" s="726"/>
      <c r="ID7" s="726"/>
      <c r="IE7" s="726"/>
      <c r="IF7" s="726"/>
      <c r="IG7" s="726"/>
      <c r="IH7" s="726"/>
      <c r="II7" s="726"/>
      <c r="IJ7" s="726"/>
      <c r="IK7" s="726"/>
      <c r="IL7" s="726"/>
      <c r="IM7" s="726"/>
      <c r="IN7" s="726"/>
      <c r="IO7" s="726"/>
      <c r="IP7" s="726"/>
      <c r="IQ7" s="726"/>
      <c r="IR7" s="726"/>
      <c r="IS7" s="726"/>
      <c r="IT7" s="726"/>
      <c r="IU7" s="726"/>
      <c r="IV7" s="726"/>
    </row>
    <row r="8" spans="1:256" ht="12.75" customHeight="1" x14ac:dyDescent="0.2">
      <c r="A8" s="1291"/>
      <c r="B8" s="1291"/>
      <c r="C8" s="1308"/>
      <c r="D8" s="1309"/>
      <c r="E8" s="1309"/>
      <c r="F8" s="1310"/>
      <c r="G8" s="1302" t="s">
        <v>146</v>
      </c>
      <c r="H8" s="1303"/>
      <c r="I8" s="1303"/>
      <c r="J8" s="1304"/>
      <c r="K8" s="1302" t="s">
        <v>147</v>
      </c>
      <c r="L8" s="1303"/>
      <c r="M8" s="1303"/>
      <c r="N8" s="1304"/>
      <c r="O8" s="1289" t="s">
        <v>15</v>
      </c>
      <c r="P8" s="1289"/>
      <c r="Q8" s="1289"/>
      <c r="R8" s="1289"/>
      <c r="S8" s="1295"/>
      <c r="T8" s="1296"/>
      <c r="U8" s="1296"/>
      <c r="V8" s="1296"/>
      <c r="W8" s="730"/>
      <c r="X8" s="730"/>
      <c r="Y8" s="730"/>
      <c r="Z8" s="730"/>
      <c r="AA8" s="730"/>
      <c r="AB8" s="730"/>
      <c r="AC8" s="730"/>
      <c r="AD8" s="730"/>
      <c r="AE8" s="726"/>
      <c r="AF8" s="726"/>
      <c r="AG8" s="726"/>
      <c r="AH8" s="726"/>
      <c r="AI8" s="726"/>
      <c r="AJ8" s="726"/>
      <c r="AK8" s="726"/>
      <c r="AL8" s="726"/>
      <c r="AM8" s="726"/>
      <c r="AN8" s="726"/>
      <c r="AO8" s="726"/>
      <c r="AP8" s="726"/>
      <c r="AQ8" s="726"/>
      <c r="AR8" s="726"/>
      <c r="AS8" s="726"/>
      <c r="AT8" s="726"/>
      <c r="AU8" s="726"/>
      <c r="AV8" s="726"/>
      <c r="AW8" s="726"/>
      <c r="AX8" s="726"/>
      <c r="AY8" s="726"/>
      <c r="AZ8" s="726"/>
      <c r="BA8" s="726"/>
      <c r="BB8" s="726"/>
      <c r="BC8" s="726"/>
      <c r="BD8" s="726"/>
      <c r="BE8" s="726"/>
      <c r="BF8" s="726"/>
      <c r="BG8" s="726"/>
      <c r="BH8" s="726"/>
      <c r="BI8" s="726"/>
      <c r="BJ8" s="726"/>
      <c r="BK8" s="726"/>
      <c r="BL8" s="726"/>
      <c r="BM8" s="726"/>
      <c r="BN8" s="726"/>
      <c r="BO8" s="726"/>
      <c r="BP8" s="726"/>
      <c r="BQ8" s="726"/>
      <c r="BR8" s="726"/>
      <c r="BS8" s="726"/>
      <c r="BT8" s="726"/>
      <c r="BU8" s="726"/>
      <c r="BV8" s="726"/>
      <c r="BW8" s="726"/>
      <c r="BX8" s="726"/>
      <c r="BY8" s="726"/>
      <c r="BZ8" s="726"/>
      <c r="CA8" s="726"/>
      <c r="CB8" s="726"/>
      <c r="CC8" s="726"/>
      <c r="CD8" s="726"/>
      <c r="CE8" s="726"/>
      <c r="CF8" s="726"/>
      <c r="CG8" s="726"/>
      <c r="CH8" s="726"/>
      <c r="CI8" s="726"/>
      <c r="CJ8" s="726"/>
      <c r="CK8" s="726"/>
      <c r="CL8" s="726"/>
      <c r="CM8" s="726"/>
      <c r="CN8" s="726"/>
      <c r="CO8" s="726"/>
      <c r="CP8" s="726"/>
      <c r="CQ8" s="726"/>
      <c r="CR8" s="726"/>
      <c r="CS8" s="726"/>
      <c r="CT8" s="726"/>
      <c r="CU8" s="726"/>
      <c r="CV8" s="726"/>
      <c r="CW8" s="726"/>
      <c r="CX8" s="726"/>
      <c r="CY8" s="726"/>
      <c r="CZ8" s="726"/>
      <c r="DA8" s="726"/>
      <c r="DB8" s="726"/>
      <c r="DC8" s="726"/>
      <c r="DD8" s="726"/>
      <c r="DE8" s="726"/>
      <c r="DF8" s="726"/>
      <c r="DG8" s="726"/>
      <c r="DH8" s="726"/>
      <c r="DI8" s="726"/>
      <c r="DJ8" s="726"/>
      <c r="DK8" s="726"/>
      <c r="DL8" s="726"/>
      <c r="DM8" s="726"/>
      <c r="DN8" s="726"/>
      <c r="DO8" s="726"/>
      <c r="DP8" s="726"/>
      <c r="DQ8" s="726"/>
      <c r="DR8" s="726"/>
      <c r="DS8" s="726"/>
      <c r="DT8" s="726"/>
      <c r="DU8" s="726"/>
      <c r="DV8" s="726"/>
      <c r="DW8" s="726"/>
      <c r="DX8" s="726"/>
      <c r="DY8" s="726"/>
      <c r="DZ8" s="726"/>
      <c r="EA8" s="726"/>
      <c r="EB8" s="726"/>
      <c r="EC8" s="726"/>
      <c r="ED8" s="726"/>
      <c r="EE8" s="726"/>
      <c r="EF8" s="726"/>
      <c r="EG8" s="726"/>
      <c r="EH8" s="726"/>
      <c r="EI8" s="726"/>
      <c r="EJ8" s="726"/>
      <c r="EK8" s="726"/>
      <c r="EL8" s="726"/>
      <c r="EM8" s="726"/>
      <c r="EN8" s="726"/>
      <c r="EO8" s="726"/>
      <c r="EP8" s="726"/>
      <c r="EQ8" s="726"/>
      <c r="ER8" s="726"/>
      <c r="ES8" s="726"/>
      <c r="ET8" s="726"/>
      <c r="EU8" s="726"/>
      <c r="EV8" s="726"/>
      <c r="EW8" s="726"/>
      <c r="EX8" s="726"/>
      <c r="EY8" s="726"/>
      <c r="EZ8" s="726"/>
      <c r="FA8" s="726"/>
      <c r="FB8" s="726"/>
      <c r="FC8" s="726"/>
      <c r="FD8" s="726"/>
      <c r="FE8" s="726"/>
      <c r="FF8" s="726"/>
      <c r="FG8" s="726"/>
      <c r="FH8" s="726"/>
      <c r="FI8" s="726"/>
      <c r="FJ8" s="726"/>
      <c r="FK8" s="726"/>
      <c r="FL8" s="726"/>
      <c r="FM8" s="726"/>
      <c r="FN8" s="726"/>
      <c r="FO8" s="726"/>
      <c r="FP8" s="726"/>
      <c r="FQ8" s="726"/>
      <c r="FR8" s="726"/>
      <c r="FS8" s="726"/>
      <c r="FT8" s="726"/>
      <c r="FU8" s="726"/>
      <c r="FV8" s="726"/>
      <c r="FW8" s="726"/>
      <c r="FX8" s="726"/>
      <c r="FY8" s="726"/>
      <c r="FZ8" s="726"/>
      <c r="GA8" s="726"/>
      <c r="GB8" s="726"/>
      <c r="GC8" s="726"/>
      <c r="GD8" s="726"/>
      <c r="GE8" s="726"/>
      <c r="GF8" s="726"/>
      <c r="GG8" s="726"/>
      <c r="GH8" s="726"/>
      <c r="GI8" s="726"/>
      <c r="GJ8" s="726"/>
      <c r="GK8" s="726"/>
      <c r="GL8" s="726"/>
      <c r="GM8" s="726"/>
      <c r="GN8" s="726"/>
      <c r="GO8" s="726"/>
      <c r="GP8" s="726"/>
      <c r="GQ8" s="726"/>
      <c r="GR8" s="726"/>
      <c r="GS8" s="726"/>
      <c r="GT8" s="726"/>
      <c r="GU8" s="726"/>
      <c r="GV8" s="726"/>
      <c r="GW8" s="726"/>
      <c r="GX8" s="726"/>
      <c r="GY8" s="726"/>
      <c r="GZ8" s="726"/>
      <c r="HA8" s="726"/>
      <c r="HB8" s="726"/>
      <c r="HC8" s="726"/>
      <c r="HD8" s="726"/>
      <c r="HE8" s="726"/>
      <c r="HF8" s="726"/>
      <c r="HG8" s="726"/>
      <c r="HH8" s="726"/>
      <c r="HI8" s="726"/>
      <c r="HJ8" s="726"/>
      <c r="HK8" s="726"/>
      <c r="HL8" s="726"/>
      <c r="HM8" s="726"/>
      <c r="HN8" s="726"/>
      <c r="HO8" s="726"/>
      <c r="HP8" s="726"/>
      <c r="HQ8" s="726"/>
      <c r="HR8" s="726"/>
      <c r="HS8" s="726"/>
      <c r="HT8" s="726"/>
      <c r="HU8" s="726"/>
      <c r="HV8" s="726"/>
      <c r="HW8" s="726"/>
      <c r="HX8" s="726"/>
      <c r="HY8" s="726"/>
      <c r="HZ8" s="726"/>
      <c r="IA8" s="726"/>
      <c r="IB8" s="726"/>
      <c r="IC8" s="726"/>
      <c r="ID8" s="726"/>
      <c r="IE8" s="726"/>
      <c r="IF8" s="726"/>
      <c r="IG8" s="726"/>
      <c r="IH8" s="726"/>
      <c r="II8" s="726"/>
      <c r="IJ8" s="726"/>
      <c r="IK8" s="726"/>
      <c r="IL8" s="726"/>
      <c r="IM8" s="726"/>
      <c r="IN8" s="726"/>
      <c r="IO8" s="726"/>
      <c r="IP8" s="726"/>
      <c r="IQ8" s="726"/>
      <c r="IR8" s="726"/>
      <c r="IS8" s="726"/>
      <c r="IT8" s="726"/>
      <c r="IU8" s="726"/>
      <c r="IV8" s="726"/>
    </row>
    <row r="9" spans="1:256" ht="50.25" customHeight="1" x14ac:dyDescent="0.2">
      <c r="A9" s="731"/>
      <c r="B9" s="731"/>
      <c r="C9" s="345" t="s">
        <v>209</v>
      </c>
      <c r="D9" s="345" t="s">
        <v>210</v>
      </c>
      <c r="E9" s="345" t="s">
        <v>211</v>
      </c>
      <c r="F9" s="345" t="s">
        <v>79</v>
      </c>
      <c r="G9" s="345" t="s">
        <v>209</v>
      </c>
      <c r="H9" s="345" t="s">
        <v>210</v>
      </c>
      <c r="I9" s="345" t="s">
        <v>211</v>
      </c>
      <c r="J9" s="345" t="s">
        <v>15</v>
      </c>
      <c r="K9" s="345" t="s">
        <v>209</v>
      </c>
      <c r="L9" s="345" t="s">
        <v>210</v>
      </c>
      <c r="M9" s="345" t="s">
        <v>211</v>
      </c>
      <c r="N9" s="345" t="s">
        <v>79</v>
      </c>
      <c r="O9" s="345" t="s">
        <v>209</v>
      </c>
      <c r="P9" s="345" t="s">
        <v>210</v>
      </c>
      <c r="Q9" s="345" t="s">
        <v>211</v>
      </c>
      <c r="R9" s="345" t="s">
        <v>15</v>
      </c>
      <c r="S9" s="732" t="s">
        <v>413</v>
      </c>
      <c r="T9" s="732" t="s">
        <v>414</v>
      </c>
      <c r="U9" s="732" t="s">
        <v>415</v>
      </c>
      <c r="V9" s="344" t="s">
        <v>416</v>
      </c>
      <c r="W9" s="730"/>
      <c r="X9" s="730"/>
      <c r="Y9" s="730"/>
      <c r="Z9" s="730"/>
      <c r="AA9" s="730"/>
      <c r="AB9" s="730"/>
      <c r="AC9" s="730"/>
      <c r="AD9" s="730"/>
      <c r="AE9" s="726"/>
      <c r="AF9" s="726"/>
      <c r="AG9" s="726"/>
      <c r="AH9" s="726"/>
      <c r="AI9" s="726"/>
      <c r="AJ9" s="726"/>
      <c r="AK9" s="726"/>
      <c r="AL9" s="726"/>
      <c r="AM9" s="726"/>
      <c r="AN9" s="726"/>
      <c r="AO9" s="726"/>
      <c r="AP9" s="726"/>
      <c r="AQ9" s="726"/>
      <c r="AR9" s="726"/>
      <c r="AS9" s="726"/>
      <c r="AT9" s="726"/>
      <c r="AU9" s="726"/>
      <c r="AV9" s="726"/>
      <c r="AW9" s="726"/>
      <c r="AX9" s="726"/>
      <c r="AY9" s="726"/>
      <c r="AZ9" s="726"/>
      <c r="BA9" s="726"/>
      <c r="BB9" s="726"/>
      <c r="BC9" s="726"/>
      <c r="BD9" s="726"/>
      <c r="BE9" s="726"/>
      <c r="BF9" s="726"/>
      <c r="BG9" s="726"/>
      <c r="BH9" s="726"/>
      <c r="BI9" s="726"/>
      <c r="BJ9" s="726"/>
      <c r="BK9" s="726"/>
      <c r="BL9" s="726"/>
      <c r="BM9" s="726"/>
      <c r="BN9" s="726"/>
      <c r="BO9" s="726"/>
      <c r="BP9" s="726"/>
      <c r="BQ9" s="726"/>
      <c r="BR9" s="726"/>
      <c r="BS9" s="726"/>
      <c r="BT9" s="726"/>
      <c r="BU9" s="726"/>
      <c r="BV9" s="726"/>
      <c r="BW9" s="726"/>
      <c r="BX9" s="726"/>
      <c r="BY9" s="726"/>
      <c r="BZ9" s="726"/>
      <c r="CA9" s="726"/>
      <c r="CB9" s="726"/>
      <c r="CC9" s="726"/>
      <c r="CD9" s="726"/>
      <c r="CE9" s="726"/>
      <c r="CF9" s="726"/>
      <c r="CG9" s="726"/>
      <c r="CH9" s="726"/>
      <c r="CI9" s="726"/>
      <c r="CJ9" s="726"/>
      <c r="CK9" s="726"/>
      <c r="CL9" s="726"/>
      <c r="CM9" s="726"/>
      <c r="CN9" s="726"/>
      <c r="CO9" s="726"/>
      <c r="CP9" s="726"/>
      <c r="CQ9" s="726"/>
      <c r="CR9" s="726"/>
      <c r="CS9" s="726"/>
      <c r="CT9" s="726"/>
      <c r="CU9" s="726"/>
      <c r="CV9" s="726"/>
      <c r="CW9" s="726"/>
      <c r="CX9" s="726"/>
      <c r="CY9" s="726"/>
      <c r="CZ9" s="726"/>
      <c r="DA9" s="726"/>
      <c r="DB9" s="726"/>
      <c r="DC9" s="726"/>
      <c r="DD9" s="726"/>
      <c r="DE9" s="726"/>
      <c r="DF9" s="726"/>
      <c r="DG9" s="726"/>
      <c r="DH9" s="726"/>
      <c r="DI9" s="726"/>
      <c r="DJ9" s="726"/>
      <c r="DK9" s="726"/>
      <c r="DL9" s="726"/>
      <c r="DM9" s="726"/>
      <c r="DN9" s="726"/>
      <c r="DO9" s="726"/>
      <c r="DP9" s="726"/>
      <c r="DQ9" s="726"/>
      <c r="DR9" s="726"/>
      <c r="DS9" s="726"/>
      <c r="DT9" s="726"/>
      <c r="DU9" s="726"/>
      <c r="DV9" s="726"/>
      <c r="DW9" s="726"/>
      <c r="DX9" s="726"/>
      <c r="DY9" s="726"/>
      <c r="DZ9" s="726"/>
      <c r="EA9" s="726"/>
      <c r="EB9" s="726"/>
      <c r="EC9" s="726"/>
      <c r="ED9" s="726"/>
      <c r="EE9" s="726"/>
      <c r="EF9" s="726"/>
      <c r="EG9" s="726"/>
      <c r="EH9" s="726"/>
      <c r="EI9" s="726"/>
      <c r="EJ9" s="726"/>
      <c r="EK9" s="726"/>
      <c r="EL9" s="726"/>
      <c r="EM9" s="726"/>
      <c r="EN9" s="726"/>
      <c r="EO9" s="726"/>
      <c r="EP9" s="726"/>
      <c r="EQ9" s="726"/>
      <c r="ER9" s="726"/>
      <c r="ES9" s="726"/>
      <c r="ET9" s="726"/>
      <c r="EU9" s="726"/>
      <c r="EV9" s="726"/>
      <c r="EW9" s="726"/>
      <c r="EX9" s="726"/>
      <c r="EY9" s="726"/>
      <c r="EZ9" s="726"/>
      <c r="FA9" s="726"/>
      <c r="FB9" s="726"/>
      <c r="FC9" s="726"/>
      <c r="FD9" s="726"/>
      <c r="FE9" s="726"/>
      <c r="FF9" s="726"/>
      <c r="FG9" s="726"/>
      <c r="FH9" s="726"/>
      <c r="FI9" s="726"/>
      <c r="FJ9" s="726"/>
      <c r="FK9" s="726"/>
      <c r="FL9" s="726"/>
      <c r="FM9" s="726"/>
      <c r="FN9" s="726"/>
      <c r="FO9" s="726"/>
      <c r="FP9" s="726"/>
      <c r="FQ9" s="726"/>
      <c r="FR9" s="726"/>
      <c r="FS9" s="726"/>
      <c r="FT9" s="726"/>
      <c r="FU9" s="726"/>
      <c r="FV9" s="726"/>
      <c r="FW9" s="726"/>
      <c r="FX9" s="726"/>
      <c r="FY9" s="726"/>
      <c r="FZ9" s="726"/>
      <c r="GA9" s="726"/>
      <c r="GB9" s="726"/>
      <c r="GC9" s="726"/>
      <c r="GD9" s="726"/>
      <c r="GE9" s="726"/>
      <c r="GF9" s="726"/>
      <c r="GG9" s="726"/>
      <c r="GH9" s="726"/>
      <c r="GI9" s="726"/>
      <c r="GJ9" s="726"/>
      <c r="GK9" s="726"/>
      <c r="GL9" s="726"/>
      <c r="GM9" s="726"/>
      <c r="GN9" s="726"/>
      <c r="GO9" s="726"/>
      <c r="GP9" s="726"/>
      <c r="GQ9" s="726"/>
      <c r="GR9" s="726"/>
      <c r="GS9" s="726"/>
      <c r="GT9" s="726"/>
      <c r="GU9" s="726"/>
      <c r="GV9" s="726"/>
      <c r="GW9" s="726"/>
      <c r="GX9" s="726"/>
      <c r="GY9" s="726"/>
      <c r="GZ9" s="726"/>
      <c r="HA9" s="726"/>
      <c r="HB9" s="726"/>
      <c r="HC9" s="726"/>
      <c r="HD9" s="726"/>
      <c r="HE9" s="726"/>
      <c r="HF9" s="726"/>
      <c r="HG9" s="726"/>
      <c r="HH9" s="726"/>
      <c r="HI9" s="726"/>
      <c r="HJ9" s="726"/>
      <c r="HK9" s="726"/>
      <c r="HL9" s="726"/>
      <c r="HM9" s="726"/>
      <c r="HN9" s="726"/>
      <c r="HO9" s="726"/>
      <c r="HP9" s="726"/>
      <c r="HQ9" s="726"/>
      <c r="HR9" s="726"/>
      <c r="HS9" s="726"/>
      <c r="HT9" s="726"/>
      <c r="HU9" s="726"/>
      <c r="HV9" s="726"/>
      <c r="HW9" s="726"/>
      <c r="HX9" s="726"/>
      <c r="HY9" s="726"/>
      <c r="HZ9" s="726"/>
      <c r="IA9" s="726"/>
      <c r="IB9" s="726"/>
      <c r="IC9" s="726"/>
      <c r="ID9" s="726"/>
      <c r="IE9" s="726"/>
      <c r="IF9" s="726"/>
      <c r="IG9" s="726"/>
      <c r="IH9" s="726"/>
      <c r="II9" s="726"/>
      <c r="IJ9" s="726"/>
      <c r="IK9" s="726"/>
      <c r="IL9" s="726"/>
      <c r="IM9" s="726"/>
      <c r="IN9" s="726"/>
      <c r="IO9" s="726"/>
      <c r="IP9" s="726"/>
      <c r="IQ9" s="726"/>
      <c r="IR9" s="726"/>
      <c r="IS9" s="726"/>
      <c r="IT9" s="726"/>
      <c r="IU9" s="726"/>
      <c r="IV9" s="726"/>
    </row>
    <row r="10" spans="1:256" ht="15" x14ac:dyDescent="0.2">
      <c r="A10" s="733">
        <v>1</v>
      </c>
      <c r="B10" s="734">
        <v>2</v>
      </c>
      <c r="C10" s="736">
        <v>3</v>
      </c>
      <c r="D10" s="736">
        <v>4</v>
      </c>
      <c r="E10" s="735">
        <v>5</v>
      </c>
      <c r="F10" s="736">
        <v>6</v>
      </c>
      <c r="G10" s="736">
        <v>7</v>
      </c>
      <c r="H10" s="735">
        <v>8</v>
      </c>
      <c r="I10" s="736">
        <v>9</v>
      </c>
      <c r="J10" s="736">
        <v>10</v>
      </c>
      <c r="K10" s="735">
        <v>11</v>
      </c>
      <c r="L10" s="736">
        <v>12</v>
      </c>
      <c r="M10" s="736">
        <v>13</v>
      </c>
      <c r="N10" s="735">
        <v>14</v>
      </c>
      <c r="O10" s="736">
        <v>15</v>
      </c>
      <c r="P10" s="736">
        <v>16</v>
      </c>
      <c r="Q10" s="735">
        <v>17</v>
      </c>
      <c r="R10" s="736">
        <v>18</v>
      </c>
      <c r="S10" s="736">
        <v>19</v>
      </c>
      <c r="T10" s="735">
        <v>20</v>
      </c>
      <c r="U10" s="736">
        <v>21</v>
      </c>
      <c r="V10" s="736">
        <v>22</v>
      </c>
      <c r="W10" s="737"/>
      <c r="X10" s="737"/>
      <c r="Y10" s="737"/>
      <c r="Z10" s="737"/>
      <c r="AA10" s="737"/>
      <c r="AB10" s="737"/>
      <c r="AC10" s="737"/>
      <c r="AD10" s="737"/>
      <c r="AE10" s="737"/>
      <c r="AF10" s="737"/>
      <c r="AG10" s="738"/>
      <c r="AH10" s="738"/>
      <c r="AI10" s="738"/>
      <c r="AJ10" s="738"/>
      <c r="AK10" s="738"/>
      <c r="AL10" s="738"/>
      <c r="AM10" s="738"/>
      <c r="AN10" s="738"/>
      <c r="AO10" s="738"/>
      <c r="AP10" s="738"/>
      <c r="AQ10" s="738"/>
      <c r="AR10" s="738"/>
      <c r="AS10" s="738"/>
      <c r="AT10" s="738"/>
      <c r="AU10" s="738"/>
      <c r="AV10" s="738"/>
      <c r="AW10" s="738"/>
      <c r="AX10" s="738"/>
      <c r="AY10" s="738"/>
      <c r="AZ10" s="738"/>
      <c r="BA10" s="738"/>
      <c r="BB10" s="738"/>
      <c r="BC10" s="738"/>
      <c r="BD10" s="738"/>
      <c r="BE10" s="738"/>
      <c r="BF10" s="738"/>
      <c r="BG10" s="738"/>
      <c r="BH10" s="738"/>
      <c r="BI10" s="738"/>
      <c r="BJ10" s="738"/>
      <c r="BK10" s="738"/>
      <c r="BL10" s="738"/>
      <c r="BM10" s="738"/>
      <c r="BN10" s="738"/>
      <c r="BO10" s="738"/>
      <c r="BP10" s="738"/>
      <c r="BQ10" s="738"/>
      <c r="BR10" s="738"/>
      <c r="BS10" s="738"/>
      <c r="BT10" s="738"/>
      <c r="BU10" s="738"/>
      <c r="BV10" s="738"/>
      <c r="BW10" s="738"/>
      <c r="BX10" s="738"/>
      <c r="BY10" s="738"/>
      <c r="BZ10" s="738"/>
      <c r="CA10" s="738"/>
      <c r="CB10" s="738"/>
      <c r="CC10" s="738"/>
      <c r="CD10" s="738"/>
      <c r="CE10" s="738"/>
      <c r="CF10" s="738"/>
      <c r="CG10" s="738"/>
      <c r="CH10" s="738"/>
      <c r="CI10" s="738"/>
      <c r="CJ10" s="738"/>
      <c r="CK10" s="738"/>
      <c r="CL10" s="738"/>
      <c r="CM10" s="738"/>
      <c r="CN10" s="738"/>
      <c r="CO10" s="738"/>
      <c r="CP10" s="738"/>
      <c r="CQ10" s="738"/>
      <c r="CR10" s="738"/>
      <c r="CS10" s="738"/>
      <c r="CT10" s="738"/>
      <c r="CU10" s="738"/>
      <c r="CV10" s="738"/>
      <c r="CW10" s="738"/>
      <c r="CX10" s="738"/>
      <c r="CY10" s="738"/>
      <c r="CZ10" s="738"/>
      <c r="DA10" s="738"/>
      <c r="DB10" s="738"/>
      <c r="DC10" s="738"/>
      <c r="DD10" s="738"/>
      <c r="DE10" s="738"/>
      <c r="DF10" s="738"/>
      <c r="DG10" s="738"/>
      <c r="DH10" s="738"/>
      <c r="DI10" s="738"/>
      <c r="DJ10" s="738"/>
      <c r="DK10" s="738"/>
      <c r="DL10" s="738"/>
      <c r="DM10" s="738"/>
      <c r="DN10" s="738"/>
      <c r="DO10" s="738"/>
      <c r="DP10" s="738"/>
      <c r="DQ10" s="738"/>
      <c r="DR10" s="738"/>
      <c r="DS10" s="738"/>
      <c r="DT10" s="738"/>
      <c r="DU10" s="738"/>
      <c r="DV10" s="738"/>
      <c r="DW10" s="738"/>
      <c r="DX10" s="738"/>
      <c r="DY10" s="738"/>
      <c r="DZ10" s="738"/>
      <c r="EA10" s="738"/>
      <c r="EB10" s="738"/>
      <c r="EC10" s="738"/>
      <c r="ED10" s="738"/>
      <c r="EE10" s="738"/>
      <c r="EF10" s="738"/>
      <c r="EG10" s="738"/>
      <c r="EH10" s="738"/>
      <c r="EI10" s="738"/>
      <c r="EJ10" s="738"/>
      <c r="EK10" s="738"/>
      <c r="EL10" s="738"/>
      <c r="EM10" s="738"/>
      <c r="EN10" s="738"/>
      <c r="EO10" s="738"/>
      <c r="EP10" s="738"/>
      <c r="EQ10" s="738"/>
      <c r="ER10" s="738"/>
      <c r="ES10" s="738"/>
      <c r="ET10" s="738"/>
      <c r="EU10" s="738"/>
      <c r="EV10" s="738"/>
      <c r="EW10" s="738"/>
      <c r="EX10" s="738"/>
      <c r="EY10" s="738"/>
      <c r="EZ10" s="738"/>
      <c r="FA10" s="738"/>
      <c r="FB10" s="738"/>
      <c r="FC10" s="738"/>
      <c r="FD10" s="738"/>
      <c r="FE10" s="738"/>
      <c r="FF10" s="738"/>
      <c r="FG10" s="738"/>
      <c r="FH10" s="738"/>
      <c r="FI10" s="738"/>
      <c r="FJ10" s="738"/>
      <c r="FK10" s="738"/>
      <c r="FL10" s="738"/>
      <c r="FM10" s="738"/>
      <c r="FN10" s="738"/>
      <c r="FO10" s="738"/>
      <c r="FP10" s="738"/>
      <c r="FQ10" s="738"/>
      <c r="FR10" s="738"/>
      <c r="FS10" s="738"/>
      <c r="FT10" s="738"/>
      <c r="FU10" s="738"/>
      <c r="FV10" s="738"/>
      <c r="FW10" s="738"/>
      <c r="FX10" s="738"/>
      <c r="FY10" s="738"/>
      <c r="FZ10" s="738"/>
      <c r="GA10" s="738"/>
      <c r="GB10" s="738"/>
      <c r="GC10" s="738"/>
      <c r="GD10" s="738"/>
      <c r="GE10" s="738"/>
      <c r="GF10" s="738"/>
      <c r="GG10" s="738"/>
      <c r="GH10" s="738"/>
      <c r="GI10" s="738"/>
      <c r="GJ10" s="738"/>
      <c r="GK10" s="738"/>
      <c r="GL10" s="738"/>
      <c r="GM10" s="738"/>
      <c r="GN10" s="738"/>
      <c r="GO10" s="738"/>
      <c r="GP10" s="738"/>
      <c r="GQ10" s="738"/>
      <c r="GR10" s="738"/>
      <c r="GS10" s="738"/>
      <c r="GT10" s="738"/>
      <c r="GU10" s="738"/>
      <c r="GV10" s="738"/>
      <c r="GW10" s="738"/>
      <c r="GX10" s="738"/>
      <c r="GY10" s="738"/>
      <c r="GZ10" s="738"/>
      <c r="HA10" s="738"/>
      <c r="HB10" s="738"/>
      <c r="HC10" s="738"/>
      <c r="HD10" s="738"/>
      <c r="HE10" s="738"/>
      <c r="HF10" s="738"/>
      <c r="HG10" s="738"/>
      <c r="HH10" s="738"/>
      <c r="HI10" s="738"/>
      <c r="HJ10" s="738"/>
      <c r="HK10" s="738"/>
      <c r="HL10" s="738"/>
      <c r="HM10" s="738"/>
      <c r="HN10" s="738"/>
      <c r="HO10" s="738"/>
      <c r="HP10" s="738"/>
      <c r="HQ10" s="738"/>
      <c r="HR10" s="738"/>
      <c r="HS10" s="738"/>
      <c r="HT10" s="738"/>
      <c r="HU10" s="738"/>
      <c r="HV10" s="738"/>
      <c r="HW10" s="738"/>
      <c r="HX10" s="738"/>
      <c r="HY10" s="738"/>
      <c r="HZ10" s="738"/>
      <c r="IA10" s="738"/>
      <c r="IB10" s="738"/>
      <c r="IC10" s="738"/>
      <c r="ID10" s="738"/>
      <c r="IE10" s="738"/>
      <c r="IF10" s="738"/>
      <c r="IG10" s="738"/>
      <c r="IH10" s="738"/>
      <c r="II10" s="738"/>
      <c r="IJ10" s="738"/>
      <c r="IK10" s="738"/>
      <c r="IL10" s="738"/>
      <c r="IM10" s="738"/>
      <c r="IN10" s="738"/>
      <c r="IO10" s="738"/>
      <c r="IP10" s="738"/>
      <c r="IQ10" s="738"/>
      <c r="IR10" s="738"/>
      <c r="IS10" s="738"/>
      <c r="IT10" s="738"/>
      <c r="IU10" s="738"/>
      <c r="IV10" s="738"/>
    </row>
    <row r="11" spans="1:256" ht="17.25" customHeight="1" x14ac:dyDescent="0.2">
      <c r="A11" s="739"/>
      <c r="B11" s="860" t="s">
        <v>199</v>
      </c>
      <c r="C11" s="345"/>
      <c r="D11" s="345"/>
      <c r="E11" s="345"/>
      <c r="F11" s="740"/>
      <c r="G11" s="345"/>
      <c r="H11" s="345"/>
      <c r="I11" s="345"/>
      <c r="J11" s="740"/>
      <c r="K11" s="345"/>
      <c r="L11" s="345"/>
      <c r="M11" s="345"/>
      <c r="N11" s="345"/>
      <c r="O11" s="345"/>
      <c r="P11" s="345"/>
      <c r="Q11" s="345"/>
      <c r="R11" s="345"/>
      <c r="S11" s="345"/>
      <c r="T11" s="345"/>
      <c r="U11" s="345"/>
      <c r="V11" s="345"/>
      <c r="W11" s="730"/>
      <c r="X11" s="730"/>
      <c r="Y11" s="730"/>
      <c r="Z11" s="730"/>
      <c r="AA11" s="730"/>
      <c r="AB11" s="730"/>
      <c r="AC11" s="730"/>
      <c r="AD11" s="730"/>
      <c r="AE11" s="730"/>
      <c r="AF11" s="730"/>
      <c r="AG11" s="729"/>
      <c r="AH11" s="729"/>
      <c r="AI11" s="729"/>
      <c r="AJ11" s="729"/>
      <c r="AK11" s="729"/>
      <c r="AL11" s="729"/>
      <c r="AM11" s="729"/>
      <c r="AN11" s="729"/>
      <c r="AO11" s="729"/>
      <c r="AP11" s="729"/>
      <c r="AQ11" s="729"/>
      <c r="AR11" s="729"/>
      <c r="AS11" s="729"/>
      <c r="AT11" s="729"/>
      <c r="AU11" s="729"/>
      <c r="AV11" s="729"/>
      <c r="AW11" s="729"/>
      <c r="AX11" s="729"/>
      <c r="AY11" s="729"/>
      <c r="AZ11" s="729"/>
      <c r="BA11" s="729"/>
      <c r="BB11" s="729"/>
      <c r="BC11" s="729"/>
      <c r="BD11" s="729"/>
      <c r="BE11" s="729"/>
      <c r="BF11" s="729"/>
      <c r="BG11" s="729"/>
      <c r="BH11" s="729"/>
      <c r="BI11" s="729"/>
      <c r="BJ11" s="729"/>
      <c r="BK11" s="729"/>
      <c r="BL11" s="729"/>
      <c r="BM11" s="729"/>
      <c r="BN11" s="729"/>
      <c r="BO11" s="729"/>
      <c r="BP11" s="729"/>
      <c r="BQ11" s="729"/>
      <c r="BR11" s="729"/>
      <c r="BS11" s="729"/>
      <c r="BT11" s="729"/>
      <c r="BU11" s="729"/>
      <c r="BV11" s="729"/>
      <c r="BW11" s="729"/>
      <c r="BX11" s="729"/>
      <c r="BY11" s="729"/>
      <c r="BZ11" s="729"/>
      <c r="CA11" s="729"/>
      <c r="CB11" s="729"/>
      <c r="CC11" s="729"/>
      <c r="CD11" s="729"/>
      <c r="CE11" s="729"/>
      <c r="CF11" s="729"/>
      <c r="CG11" s="729"/>
      <c r="CH11" s="729"/>
      <c r="CI11" s="729"/>
      <c r="CJ11" s="729"/>
      <c r="CK11" s="729"/>
      <c r="CL11" s="729"/>
      <c r="CM11" s="729"/>
      <c r="CN11" s="729"/>
      <c r="CO11" s="729"/>
      <c r="CP11" s="729"/>
      <c r="CQ11" s="729"/>
      <c r="CR11" s="729"/>
      <c r="CS11" s="729"/>
      <c r="CT11" s="729"/>
      <c r="CU11" s="729"/>
      <c r="CV11" s="729"/>
      <c r="CW11" s="729"/>
      <c r="CX11" s="729"/>
      <c r="CY11" s="729"/>
      <c r="CZ11" s="729"/>
      <c r="DA11" s="729"/>
      <c r="DB11" s="729"/>
      <c r="DC11" s="729"/>
      <c r="DD11" s="729"/>
      <c r="DE11" s="729"/>
      <c r="DF11" s="729"/>
      <c r="DG11" s="729"/>
      <c r="DH11" s="729"/>
      <c r="DI11" s="729"/>
      <c r="DJ11" s="729"/>
      <c r="DK11" s="729"/>
      <c r="DL11" s="729"/>
      <c r="DM11" s="729"/>
      <c r="DN11" s="729"/>
      <c r="DO11" s="729"/>
      <c r="DP11" s="729"/>
      <c r="DQ11" s="729"/>
      <c r="DR11" s="729"/>
      <c r="DS11" s="729"/>
      <c r="DT11" s="729"/>
      <c r="DU11" s="729"/>
      <c r="DV11" s="729"/>
      <c r="DW11" s="729"/>
      <c r="DX11" s="729"/>
      <c r="DY11" s="729"/>
      <c r="DZ11" s="729"/>
      <c r="EA11" s="729"/>
      <c r="EB11" s="729"/>
      <c r="EC11" s="729"/>
      <c r="ED11" s="729"/>
      <c r="EE11" s="729"/>
      <c r="EF11" s="729"/>
      <c r="EG11" s="729"/>
      <c r="EH11" s="729"/>
      <c r="EI11" s="729"/>
      <c r="EJ11" s="729"/>
      <c r="EK11" s="729"/>
      <c r="EL11" s="729"/>
      <c r="EM11" s="729"/>
      <c r="EN11" s="729"/>
      <c r="EO11" s="729"/>
      <c r="EP11" s="729"/>
      <c r="EQ11" s="729"/>
      <c r="ER11" s="729"/>
      <c r="ES11" s="729"/>
      <c r="ET11" s="729"/>
      <c r="EU11" s="729"/>
      <c r="EV11" s="729"/>
      <c r="EW11" s="729"/>
      <c r="EX11" s="729"/>
      <c r="EY11" s="729"/>
      <c r="EZ11" s="729"/>
      <c r="FA11" s="729"/>
      <c r="FB11" s="729"/>
      <c r="FC11" s="729"/>
      <c r="FD11" s="729"/>
      <c r="FE11" s="729"/>
      <c r="FF11" s="729"/>
      <c r="FG11" s="729"/>
      <c r="FH11" s="729"/>
      <c r="FI11" s="729"/>
      <c r="FJ11" s="729"/>
      <c r="FK11" s="729"/>
      <c r="FL11" s="729"/>
      <c r="FM11" s="729"/>
      <c r="FN11" s="729"/>
      <c r="FO11" s="729"/>
      <c r="FP11" s="729"/>
      <c r="FQ11" s="729"/>
      <c r="FR11" s="729"/>
      <c r="FS11" s="729"/>
      <c r="FT11" s="729"/>
      <c r="FU11" s="729"/>
      <c r="FV11" s="729"/>
      <c r="FW11" s="729"/>
      <c r="FX11" s="729"/>
      <c r="FY11" s="729"/>
      <c r="FZ11" s="729"/>
      <c r="GA11" s="729"/>
      <c r="GB11" s="729"/>
      <c r="GC11" s="729"/>
      <c r="GD11" s="729"/>
      <c r="GE11" s="729"/>
      <c r="GF11" s="729"/>
      <c r="GG11" s="729"/>
      <c r="GH11" s="729"/>
      <c r="GI11" s="729"/>
      <c r="GJ11" s="729"/>
      <c r="GK11" s="729"/>
      <c r="GL11" s="729"/>
      <c r="GM11" s="729"/>
      <c r="GN11" s="729"/>
      <c r="GO11" s="729"/>
      <c r="GP11" s="729"/>
      <c r="GQ11" s="729"/>
      <c r="GR11" s="729"/>
      <c r="GS11" s="729"/>
      <c r="GT11" s="729"/>
      <c r="GU11" s="729"/>
      <c r="GV11" s="729"/>
      <c r="GW11" s="729"/>
      <c r="GX11" s="729"/>
      <c r="GY11" s="729"/>
      <c r="GZ11" s="729"/>
      <c r="HA11" s="729"/>
      <c r="HB11" s="729"/>
      <c r="HC11" s="729"/>
      <c r="HD11" s="729"/>
      <c r="HE11" s="729"/>
      <c r="HF11" s="729"/>
      <c r="HG11" s="729"/>
      <c r="HH11" s="729"/>
      <c r="HI11" s="729"/>
      <c r="HJ11" s="729"/>
      <c r="HK11" s="729"/>
      <c r="HL11" s="729"/>
      <c r="HM11" s="729"/>
      <c r="HN11" s="729"/>
      <c r="HO11" s="729"/>
      <c r="HP11" s="729"/>
      <c r="HQ11" s="729"/>
      <c r="HR11" s="729"/>
      <c r="HS11" s="729"/>
      <c r="HT11" s="729"/>
      <c r="HU11" s="729"/>
      <c r="HV11" s="729"/>
      <c r="HW11" s="729"/>
      <c r="HX11" s="729"/>
      <c r="HY11" s="729"/>
      <c r="HZ11" s="729"/>
      <c r="IA11" s="729"/>
      <c r="IB11" s="729"/>
      <c r="IC11" s="729"/>
      <c r="ID11" s="729"/>
      <c r="IE11" s="729"/>
      <c r="IF11" s="729"/>
      <c r="IG11" s="729"/>
      <c r="IH11" s="729"/>
      <c r="II11" s="729"/>
      <c r="IJ11" s="729"/>
      <c r="IK11" s="729"/>
      <c r="IL11" s="729"/>
      <c r="IM11" s="729"/>
      <c r="IN11" s="729"/>
      <c r="IO11" s="729"/>
      <c r="IP11" s="729"/>
      <c r="IQ11" s="729"/>
      <c r="IR11" s="729"/>
      <c r="IS11" s="729"/>
      <c r="IT11" s="729"/>
      <c r="IU11" s="729"/>
      <c r="IV11" s="729"/>
    </row>
    <row r="12" spans="1:256" s="718" customFormat="1" ht="15.75" x14ac:dyDescent="0.2">
      <c r="A12" s="749">
        <v>1</v>
      </c>
      <c r="B12" s="744" t="s">
        <v>1007</v>
      </c>
      <c r="C12" s="745">
        <v>9.5299999999999994</v>
      </c>
      <c r="D12" s="745">
        <v>0</v>
      </c>
      <c r="E12" s="745">
        <v>0</v>
      </c>
      <c r="F12" s="745">
        <v>9.5299999999999994</v>
      </c>
      <c r="G12" s="745">
        <v>0</v>
      </c>
      <c r="H12" s="745">
        <v>0</v>
      </c>
      <c r="I12" s="745">
        <v>0</v>
      </c>
      <c r="J12" s="745">
        <v>0</v>
      </c>
      <c r="K12" s="745">
        <v>0</v>
      </c>
      <c r="L12" s="745">
        <v>0</v>
      </c>
      <c r="M12" s="745">
        <v>0</v>
      </c>
      <c r="N12" s="745">
        <v>0</v>
      </c>
      <c r="O12" s="745">
        <v>0</v>
      </c>
      <c r="P12" s="745">
        <v>0</v>
      </c>
      <c r="Q12" s="745">
        <v>0</v>
      </c>
      <c r="R12" s="745">
        <v>0</v>
      </c>
      <c r="S12" s="745">
        <v>0</v>
      </c>
      <c r="T12" s="745">
        <v>0</v>
      </c>
      <c r="U12" s="745">
        <v>0</v>
      </c>
      <c r="V12" s="745">
        <v>0</v>
      </c>
      <c r="W12" s="743"/>
      <c r="X12" s="743"/>
      <c r="Y12" s="743"/>
      <c r="Z12" s="743"/>
      <c r="AA12" s="743"/>
      <c r="AB12" s="743"/>
      <c r="AC12" s="743"/>
      <c r="AD12" s="743"/>
      <c r="AE12" s="743"/>
      <c r="AF12" s="743"/>
    </row>
    <row r="13" spans="1:256" s="726" customFormat="1" ht="15.75" x14ac:dyDescent="0.2">
      <c r="A13" s="749">
        <v>2</v>
      </c>
      <c r="B13" s="497" t="s">
        <v>110</v>
      </c>
      <c r="C13" s="745">
        <v>124.15</v>
      </c>
      <c r="D13" s="745">
        <v>0</v>
      </c>
      <c r="E13" s="745">
        <v>0</v>
      </c>
      <c r="F13" s="745">
        <v>124.15</v>
      </c>
      <c r="G13" s="745">
        <v>0</v>
      </c>
      <c r="H13" s="745">
        <v>0</v>
      </c>
      <c r="I13" s="745">
        <v>0</v>
      </c>
      <c r="J13" s="745">
        <v>0</v>
      </c>
      <c r="K13" s="745">
        <v>0</v>
      </c>
      <c r="L13" s="745">
        <v>0</v>
      </c>
      <c r="M13" s="745">
        <v>0</v>
      </c>
      <c r="N13" s="745">
        <v>0</v>
      </c>
      <c r="O13" s="745">
        <v>0</v>
      </c>
      <c r="P13" s="745">
        <v>0</v>
      </c>
      <c r="Q13" s="745">
        <v>0</v>
      </c>
      <c r="R13" s="745">
        <v>0</v>
      </c>
      <c r="S13" s="745">
        <v>0</v>
      </c>
      <c r="T13" s="745">
        <v>0</v>
      </c>
      <c r="U13" s="745">
        <v>0</v>
      </c>
      <c r="V13" s="745">
        <v>0</v>
      </c>
    </row>
    <row r="14" spans="1:256" s="726" customFormat="1" ht="25.5" x14ac:dyDescent="0.2">
      <c r="A14" s="749">
        <v>3</v>
      </c>
      <c r="B14" s="497" t="s">
        <v>111</v>
      </c>
      <c r="C14" s="745">
        <v>4.29</v>
      </c>
      <c r="D14" s="745">
        <v>0</v>
      </c>
      <c r="E14" s="745">
        <v>0</v>
      </c>
      <c r="F14" s="745">
        <v>4.29</v>
      </c>
      <c r="G14" s="745">
        <v>0</v>
      </c>
      <c r="H14" s="745">
        <v>0</v>
      </c>
      <c r="I14" s="745">
        <v>0</v>
      </c>
      <c r="J14" s="745">
        <v>0</v>
      </c>
      <c r="K14" s="745">
        <v>0</v>
      </c>
      <c r="L14" s="745">
        <v>0</v>
      </c>
      <c r="M14" s="745">
        <v>0</v>
      </c>
      <c r="N14" s="745">
        <v>0</v>
      </c>
      <c r="O14" s="745">
        <v>0</v>
      </c>
      <c r="P14" s="745">
        <v>0</v>
      </c>
      <c r="Q14" s="745">
        <v>0</v>
      </c>
      <c r="R14" s="745">
        <v>0</v>
      </c>
      <c r="S14" s="745">
        <v>0</v>
      </c>
      <c r="T14" s="745">
        <v>0</v>
      </c>
      <c r="U14" s="745">
        <v>0</v>
      </c>
      <c r="V14" s="745">
        <v>0</v>
      </c>
    </row>
    <row r="15" spans="1:256" s="726" customFormat="1" ht="15.75" x14ac:dyDescent="0.2">
      <c r="A15" s="749">
        <v>4</v>
      </c>
      <c r="B15" s="497" t="s">
        <v>112</v>
      </c>
      <c r="C15" s="745">
        <v>5.86</v>
      </c>
      <c r="D15" s="745">
        <v>0</v>
      </c>
      <c r="E15" s="745">
        <v>0</v>
      </c>
      <c r="F15" s="745">
        <v>5.86</v>
      </c>
      <c r="G15" s="745">
        <v>0</v>
      </c>
      <c r="H15" s="745">
        <v>0</v>
      </c>
      <c r="I15" s="745">
        <v>0</v>
      </c>
      <c r="J15" s="745">
        <v>0</v>
      </c>
      <c r="K15" s="745">
        <v>0</v>
      </c>
      <c r="L15" s="745">
        <v>0</v>
      </c>
      <c r="M15" s="745">
        <v>0</v>
      </c>
      <c r="N15" s="745">
        <v>0</v>
      </c>
      <c r="O15" s="745">
        <v>0</v>
      </c>
      <c r="P15" s="745">
        <v>0</v>
      </c>
      <c r="Q15" s="745">
        <v>0</v>
      </c>
      <c r="R15" s="745">
        <v>0</v>
      </c>
      <c r="S15" s="745">
        <v>0</v>
      </c>
      <c r="T15" s="745">
        <v>0</v>
      </c>
      <c r="U15" s="745">
        <v>0</v>
      </c>
      <c r="V15" s="745">
        <v>0</v>
      </c>
    </row>
    <row r="16" spans="1:256" ht="25.5" customHeight="1" x14ac:dyDescent="0.2">
      <c r="A16" s="970">
        <v>5</v>
      </c>
      <c r="B16" s="748" t="s">
        <v>113</v>
      </c>
      <c r="C16" s="741">
        <v>78.66</v>
      </c>
      <c r="D16" s="745">
        <v>0</v>
      </c>
      <c r="E16" s="745">
        <v>0</v>
      </c>
      <c r="F16" s="741">
        <v>78.66</v>
      </c>
      <c r="G16" s="745">
        <v>0</v>
      </c>
      <c r="H16" s="745">
        <v>0</v>
      </c>
      <c r="I16" s="745">
        <v>0</v>
      </c>
      <c r="J16" s="745">
        <v>0</v>
      </c>
      <c r="K16" s="745">
        <v>0</v>
      </c>
      <c r="L16" s="745">
        <v>0</v>
      </c>
      <c r="M16" s="745">
        <v>0</v>
      </c>
      <c r="N16" s="745">
        <v>0</v>
      </c>
      <c r="O16" s="745">
        <v>0</v>
      </c>
      <c r="P16" s="745">
        <v>0</v>
      </c>
      <c r="Q16" s="745">
        <v>0</v>
      </c>
      <c r="R16" s="745">
        <v>0</v>
      </c>
      <c r="S16" s="745">
        <v>0</v>
      </c>
      <c r="T16" s="745">
        <v>0</v>
      </c>
      <c r="U16" s="745">
        <v>0</v>
      </c>
      <c r="V16" s="745">
        <v>0</v>
      </c>
    </row>
    <row r="17" spans="1:37" s="729" customFormat="1" ht="18" customHeight="1" x14ac:dyDescent="0.2">
      <c r="A17" s="749"/>
      <c r="B17" s="934" t="s">
        <v>1016</v>
      </c>
      <c r="C17" s="746">
        <f>SUM(C12:C16)</f>
        <v>222.49</v>
      </c>
      <c r="D17" s="745">
        <v>0</v>
      </c>
      <c r="E17" s="745">
        <v>0</v>
      </c>
      <c r="F17" s="746">
        <f>SUM(F12:F16)</f>
        <v>222.49</v>
      </c>
      <c r="G17" s="745">
        <v>0</v>
      </c>
      <c r="H17" s="745">
        <v>0</v>
      </c>
      <c r="I17" s="745">
        <v>0</v>
      </c>
      <c r="J17" s="745">
        <v>0</v>
      </c>
      <c r="K17" s="745">
        <v>0</v>
      </c>
      <c r="L17" s="745">
        <v>0</v>
      </c>
      <c r="M17" s="745">
        <v>0</v>
      </c>
      <c r="N17" s="745">
        <v>0</v>
      </c>
      <c r="O17" s="745">
        <v>0</v>
      </c>
      <c r="P17" s="745">
        <v>0</v>
      </c>
      <c r="Q17" s="745">
        <v>0</v>
      </c>
      <c r="R17" s="745">
        <v>0</v>
      </c>
      <c r="S17" s="745">
        <v>0</v>
      </c>
      <c r="T17" s="745">
        <v>0</v>
      </c>
      <c r="U17" s="745">
        <v>0</v>
      </c>
      <c r="V17" s="745">
        <v>0</v>
      </c>
    </row>
    <row r="18" spans="1:37" ht="15.75" customHeight="1" x14ac:dyDescent="0.2">
      <c r="A18" s="749"/>
      <c r="B18" s="860" t="s">
        <v>200</v>
      </c>
      <c r="C18" s="746"/>
      <c r="D18" s="746"/>
      <c r="E18" s="746"/>
      <c r="F18" s="745"/>
      <c r="G18" s="345"/>
      <c r="H18" s="345"/>
      <c r="I18" s="345"/>
      <c r="J18" s="746"/>
      <c r="K18" s="345"/>
      <c r="L18" s="345"/>
      <c r="M18" s="345"/>
      <c r="N18" s="345"/>
      <c r="O18" s="345"/>
      <c r="P18" s="746"/>
      <c r="Q18" s="345"/>
      <c r="R18" s="746"/>
      <c r="S18" s="345"/>
      <c r="T18" s="345"/>
      <c r="U18" s="345"/>
      <c r="V18" s="741"/>
    </row>
    <row r="19" spans="1:37" ht="15.75" x14ac:dyDescent="0.2">
      <c r="A19" s="1289">
        <v>6</v>
      </c>
      <c r="B19" s="748" t="s">
        <v>151</v>
      </c>
      <c r="C19" s="741">
        <v>341</v>
      </c>
      <c r="D19" s="741">
        <v>0</v>
      </c>
      <c r="E19" s="741">
        <v>45.4</v>
      </c>
      <c r="F19" s="742">
        <f>E19+D19+C19</f>
        <v>386.4</v>
      </c>
      <c r="G19" s="741">
        <v>0</v>
      </c>
      <c r="H19" s="741">
        <v>0</v>
      </c>
      <c r="I19" s="741">
        <v>0</v>
      </c>
      <c r="J19" s="741">
        <f>I19+G19</f>
        <v>0</v>
      </c>
      <c r="K19" s="741">
        <v>0</v>
      </c>
      <c r="L19" s="741">
        <v>0</v>
      </c>
      <c r="M19" s="741">
        <v>0</v>
      </c>
      <c r="N19" s="741">
        <f>M19+K19</f>
        <v>0</v>
      </c>
      <c r="O19" s="741">
        <f>K19+G19</f>
        <v>0</v>
      </c>
      <c r="P19" s="746">
        <f>SUM(P14:P18)</f>
        <v>0</v>
      </c>
      <c r="Q19" s="741">
        <f>M19+I19</f>
        <v>0</v>
      </c>
      <c r="R19" s="741">
        <f>N19+J19</f>
        <v>0</v>
      </c>
      <c r="S19" s="741">
        <v>0</v>
      </c>
      <c r="T19" s="741">
        <v>0</v>
      </c>
      <c r="U19" s="741">
        <v>0</v>
      </c>
      <c r="V19" s="741">
        <f>(U19+T19+S19)</f>
        <v>0</v>
      </c>
    </row>
    <row r="20" spans="1:37" ht="15" x14ac:dyDescent="0.2">
      <c r="A20" s="1289"/>
      <c r="B20" s="748" t="s">
        <v>151</v>
      </c>
      <c r="C20" s="742">
        <v>0</v>
      </c>
      <c r="D20" s="742">
        <v>0</v>
      </c>
      <c r="E20" s="742">
        <v>33</v>
      </c>
      <c r="F20" s="742">
        <v>33</v>
      </c>
      <c r="G20" s="742">
        <v>0</v>
      </c>
      <c r="H20" s="742">
        <v>0</v>
      </c>
      <c r="I20" s="742">
        <v>0</v>
      </c>
      <c r="J20" s="742">
        <f>I20+H20+G20</f>
        <v>0</v>
      </c>
      <c r="K20" s="742">
        <v>0</v>
      </c>
      <c r="L20" s="742">
        <v>0</v>
      </c>
      <c r="M20" s="742">
        <v>0</v>
      </c>
      <c r="N20" s="742">
        <f>M20+L20+K20</f>
        <v>0</v>
      </c>
      <c r="O20" s="742">
        <f>G20+K20</f>
        <v>0</v>
      </c>
      <c r="P20" s="742">
        <f>H20+L20</f>
        <v>0</v>
      </c>
      <c r="Q20" s="742">
        <f>I20+M20</f>
        <v>0</v>
      </c>
      <c r="R20" s="742">
        <f>O20+P20+Q20</f>
        <v>0</v>
      </c>
      <c r="S20" s="741">
        <f>C20-O20</f>
        <v>0</v>
      </c>
      <c r="T20" s="741">
        <f>D20-P20</f>
        <v>0</v>
      </c>
      <c r="U20" s="741">
        <v>0</v>
      </c>
      <c r="V20" s="741">
        <f>S20+T20+U20</f>
        <v>0</v>
      </c>
    </row>
    <row r="21" spans="1:37" s="726" customFormat="1" ht="15.75" x14ac:dyDescent="0.2">
      <c r="A21" s="749">
        <v>5</v>
      </c>
      <c r="B21" s="748" t="s">
        <v>151</v>
      </c>
      <c r="C21" s="745">
        <f t="shared" ref="C21:V21" si="0">SUM(C19:C20)</f>
        <v>341</v>
      </c>
      <c r="D21" s="745">
        <f t="shared" si="0"/>
        <v>0</v>
      </c>
      <c r="E21" s="745">
        <f t="shared" si="0"/>
        <v>78.400000000000006</v>
      </c>
      <c r="F21" s="745">
        <f t="shared" si="0"/>
        <v>419.4</v>
      </c>
      <c r="G21" s="745">
        <f t="shared" si="0"/>
        <v>0</v>
      </c>
      <c r="H21" s="745">
        <f t="shared" si="0"/>
        <v>0</v>
      </c>
      <c r="I21" s="745">
        <f t="shared" si="0"/>
        <v>0</v>
      </c>
      <c r="J21" s="745">
        <f t="shared" si="0"/>
        <v>0</v>
      </c>
      <c r="K21" s="745">
        <f t="shared" si="0"/>
        <v>0</v>
      </c>
      <c r="L21" s="745">
        <f t="shared" si="0"/>
        <v>0</v>
      </c>
      <c r="M21" s="745">
        <f t="shared" si="0"/>
        <v>0</v>
      </c>
      <c r="N21" s="745">
        <f t="shared" si="0"/>
        <v>0</v>
      </c>
      <c r="O21" s="745">
        <f t="shared" si="0"/>
        <v>0</v>
      </c>
      <c r="P21" s="745">
        <f t="shared" si="0"/>
        <v>0</v>
      </c>
      <c r="Q21" s="745">
        <f t="shared" si="0"/>
        <v>0</v>
      </c>
      <c r="R21" s="745">
        <f t="shared" si="0"/>
        <v>0</v>
      </c>
      <c r="S21" s="746">
        <f t="shared" si="0"/>
        <v>0</v>
      </c>
      <c r="T21" s="746">
        <f t="shared" si="0"/>
        <v>0</v>
      </c>
      <c r="U21" s="746">
        <f t="shared" si="0"/>
        <v>0</v>
      </c>
      <c r="V21" s="746">
        <f t="shared" si="0"/>
        <v>0</v>
      </c>
    </row>
    <row r="22" spans="1:37" ht="15.75" x14ac:dyDescent="0.2">
      <c r="A22" s="1289">
        <v>7</v>
      </c>
      <c r="B22" s="750" t="s">
        <v>115</v>
      </c>
      <c r="C22" s="741">
        <v>11</v>
      </c>
      <c r="D22" s="741">
        <v>0</v>
      </c>
      <c r="E22" s="741">
        <v>2.9</v>
      </c>
      <c r="F22" s="742">
        <f>E22+D22+C22</f>
        <v>13.9</v>
      </c>
      <c r="G22" s="741">
        <v>0</v>
      </c>
      <c r="H22" s="741">
        <v>0</v>
      </c>
      <c r="I22" s="741">
        <v>0</v>
      </c>
      <c r="J22" s="741">
        <f>I22+G22</f>
        <v>0</v>
      </c>
      <c r="K22" s="741">
        <v>0</v>
      </c>
      <c r="L22" s="741">
        <v>0</v>
      </c>
      <c r="M22" s="741">
        <v>0</v>
      </c>
      <c r="N22" s="741">
        <f>M22+K22</f>
        <v>0</v>
      </c>
      <c r="O22" s="741">
        <f>K22+G22</f>
        <v>0</v>
      </c>
      <c r="P22" s="746">
        <f>SUM(P15:P19)</f>
        <v>0</v>
      </c>
      <c r="Q22" s="741">
        <f>M22+I22</f>
        <v>0</v>
      </c>
      <c r="R22" s="741">
        <f>N22+J22</f>
        <v>0</v>
      </c>
      <c r="S22" s="741">
        <v>0</v>
      </c>
      <c r="T22" s="741">
        <v>0</v>
      </c>
      <c r="U22" s="741">
        <v>0</v>
      </c>
      <c r="V22" s="741">
        <f>(U22+T22+S22)</f>
        <v>0</v>
      </c>
    </row>
    <row r="23" spans="1:37" ht="15" x14ac:dyDescent="0.2">
      <c r="A23" s="1289"/>
      <c r="B23" s="750" t="s">
        <v>115</v>
      </c>
      <c r="C23" s="742">
        <v>0</v>
      </c>
      <c r="D23" s="742">
        <v>0</v>
      </c>
      <c r="E23" s="742">
        <v>14.5</v>
      </c>
      <c r="F23" s="742">
        <v>14.5</v>
      </c>
      <c r="G23" s="742">
        <v>0</v>
      </c>
      <c r="H23" s="742">
        <v>0</v>
      </c>
      <c r="I23" s="742">
        <v>0</v>
      </c>
      <c r="J23" s="742">
        <f>I23+H23+G23</f>
        <v>0</v>
      </c>
      <c r="K23" s="742">
        <v>0</v>
      </c>
      <c r="L23" s="742">
        <v>0</v>
      </c>
      <c r="M23" s="742">
        <v>0</v>
      </c>
      <c r="N23" s="742">
        <f>M23+L23+K23</f>
        <v>0</v>
      </c>
      <c r="O23" s="742">
        <f>G23+K23</f>
        <v>0</v>
      </c>
      <c r="P23" s="742">
        <f>H23+L23</f>
        <v>0</v>
      </c>
      <c r="Q23" s="742">
        <f>I23+M23</f>
        <v>0</v>
      </c>
      <c r="R23" s="742">
        <f>O23+P23+Q23</f>
        <v>0</v>
      </c>
      <c r="S23" s="741">
        <f>C23-O23</f>
        <v>0</v>
      </c>
      <c r="T23" s="741">
        <f>D23-P23</f>
        <v>0</v>
      </c>
      <c r="U23" s="741">
        <v>0</v>
      </c>
      <c r="V23" s="741">
        <f>S23+T23+U23</f>
        <v>0</v>
      </c>
    </row>
    <row r="24" spans="1:37" ht="15" x14ac:dyDescent="0.2">
      <c r="A24" s="749">
        <v>6</v>
      </c>
      <c r="B24" s="750" t="s">
        <v>115</v>
      </c>
      <c r="C24" s="742">
        <f t="shared" ref="C24:V24" si="1">SUM(C22:C23)</f>
        <v>11</v>
      </c>
      <c r="D24" s="742">
        <f t="shared" si="1"/>
        <v>0</v>
      </c>
      <c r="E24" s="742">
        <f t="shared" si="1"/>
        <v>17.399999999999999</v>
      </c>
      <c r="F24" s="742">
        <f t="shared" si="1"/>
        <v>28.4</v>
      </c>
      <c r="G24" s="742">
        <f t="shared" si="1"/>
        <v>0</v>
      </c>
      <c r="H24" s="742">
        <f t="shared" si="1"/>
        <v>0</v>
      </c>
      <c r="I24" s="742">
        <f t="shared" si="1"/>
        <v>0</v>
      </c>
      <c r="J24" s="742">
        <f t="shared" si="1"/>
        <v>0</v>
      </c>
      <c r="K24" s="742">
        <f t="shared" si="1"/>
        <v>0</v>
      </c>
      <c r="L24" s="742">
        <f t="shared" si="1"/>
        <v>0</v>
      </c>
      <c r="M24" s="742">
        <f t="shared" si="1"/>
        <v>0</v>
      </c>
      <c r="N24" s="742">
        <f t="shared" si="1"/>
        <v>0</v>
      </c>
      <c r="O24" s="742">
        <f t="shared" si="1"/>
        <v>0</v>
      </c>
      <c r="P24" s="742">
        <f t="shared" si="1"/>
        <v>0</v>
      </c>
      <c r="Q24" s="742">
        <f t="shared" si="1"/>
        <v>0</v>
      </c>
      <c r="R24" s="742">
        <f t="shared" si="1"/>
        <v>0</v>
      </c>
      <c r="S24" s="741">
        <f t="shared" si="1"/>
        <v>0</v>
      </c>
      <c r="T24" s="741">
        <f t="shared" si="1"/>
        <v>0</v>
      </c>
      <c r="U24" s="741">
        <v>0</v>
      </c>
      <c r="V24" s="741">
        <f t="shared" si="1"/>
        <v>0</v>
      </c>
    </row>
    <row r="25" spans="1:37" ht="15.75" customHeight="1" x14ac:dyDescent="0.2">
      <c r="A25" s="751"/>
      <c r="B25" s="859" t="s">
        <v>877</v>
      </c>
      <c r="C25" s="746">
        <f>C22+C19</f>
        <v>352</v>
      </c>
      <c r="D25" s="746">
        <f t="shared" ref="D25:V25" si="2">D22+D19</f>
        <v>0</v>
      </c>
      <c r="E25" s="746">
        <f t="shared" si="2"/>
        <v>48.3</v>
      </c>
      <c r="F25" s="746">
        <f t="shared" si="2"/>
        <v>400.29999999999995</v>
      </c>
      <c r="G25" s="746">
        <f t="shared" si="2"/>
        <v>0</v>
      </c>
      <c r="H25" s="746">
        <f t="shared" si="2"/>
        <v>0</v>
      </c>
      <c r="I25" s="746">
        <f t="shared" si="2"/>
        <v>0</v>
      </c>
      <c r="J25" s="746">
        <f t="shared" si="2"/>
        <v>0</v>
      </c>
      <c r="K25" s="746">
        <f t="shared" si="2"/>
        <v>0</v>
      </c>
      <c r="L25" s="746">
        <f t="shared" si="2"/>
        <v>0</v>
      </c>
      <c r="M25" s="746">
        <f t="shared" si="2"/>
        <v>0</v>
      </c>
      <c r="N25" s="746">
        <f t="shared" si="2"/>
        <v>0</v>
      </c>
      <c r="O25" s="746">
        <f t="shared" si="2"/>
        <v>0</v>
      </c>
      <c r="P25" s="746">
        <f t="shared" si="2"/>
        <v>0</v>
      </c>
      <c r="Q25" s="746">
        <f t="shared" si="2"/>
        <v>0</v>
      </c>
      <c r="R25" s="746">
        <f t="shared" si="2"/>
        <v>0</v>
      </c>
      <c r="S25" s="746">
        <f t="shared" si="2"/>
        <v>0</v>
      </c>
      <c r="T25" s="746">
        <f t="shared" si="2"/>
        <v>0</v>
      </c>
      <c r="U25" s="746">
        <f t="shared" si="2"/>
        <v>0</v>
      </c>
      <c r="V25" s="746">
        <f t="shared" si="2"/>
        <v>0</v>
      </c>
    </row>
    <row r="26" spans="1:37" ht="15.75" customHeight="1" x14ac:dyDescent="0.2">
      <c r="A26" s="751"/>
      <c r="B26" s="859" t="s">
        <v>878</v>
      </c>
      <c r="C26" s="746">
        <f>C23+C20</f>
        <v>0</v>
      </c>
      <c r="D26" s="746">
        <f t="shared" ref="D26:V26" si="3">D23+D20</f>
        <v>0</v>
      </c>
      <c r="E26" s="746">
        <f t="shared" si="3"/>
        <v>47.5</v>
      </c>
      <c r="F26" s="746">
        <f t="shared" si="3"/>
        <v>47.5</v>
      </c>
      <c r="G26" s="746">
        <f t="shared" si="3"/>
        <v>0</v>
      </c>
      <c r="H26" s="746">
        <f t="shared" si="3"/>
        <v>0</v>
      </c>
      <c r="I26" s="746">
        <f t="shared" si="3"/>
        <v>0</v>
      </c>
      <c r="J26" s="746">
        <f t="shared" si="3"/>
        <v>0</v>
      </c>
      <c r="K26" s="746">
        <f t="shared" si="3"/>
        <v>0</v>
      </c>
      <c r="L26" s="746">
        <f t="shared" si="3"/>
        <v>0</v>
      </c>
      <c r="M26" s="746">
        <f t="shared" si="3"/>
        <v>0</v>
      </c>
      <c r="N26" s="746">
        <f t="shared" si="3"/>
        <v>0</v>
      </c>
      <c r="O26" s="746">
        <f t="shared" si="3"/>
        <v>0</v>
      </c>
      <c r="P26" s="746">
        <f t="shared" si="3"/>
        <v>0</v>
      </c>
      <c r="Q26" s="746">
        <f t="shared" si="3"/>
        <v>0</v>
      </c>
      <c r="R26" s="746">
        <f t="shared" si="3"/>
        <v>0</v>
      </c>
      <c r="S26" s="746">
        <f t="shared" si="3"/>
        <v>0</v>
      </c>
      <c r="T26" s="746">
        <f t="shared" si="3"/>
        <v>0</v>
      </c>
      <c r="U26" s="746">
        <f t="shared" si="3"/>
        <v>0</v>
      </c>
      <c r="V26" s="746">
        <f t="shared" si="3"/>
        <v>0</v>
      </c>
    </row>
    <row r="27" spans="1:37" ht="24" x14ac:dyDescent="0.2">
      <c r="A27" s="751"/>
      <c r="B27" s="935" t="s">
        <v>1017</v>
      </c>
      <c r="C27" s="746">
        <f>SUM(C25:C26)</f>
        <v>352</v>
      </c>
      <c r="D27" s="746">
        <f t="shared" ref="D27:V27" si="4">SUM(D25:D26)</f>
        <v>0</v>
      </c>
      <c r="E27" s="746">
        <f t="shared" si="4"/>
        <v>95.8</v>
      </c>
      <c r="F27" s="746">
        <f t="shared" si="4"/>
        <v>447.79999999999995</v>
      </c>
      <c r="G27" s="746">
        <f t="shared" si="4"/>
        <v>0</v>
      </c>
      <c r="H27" s="746">
        <f t="shared" si="4"/>
        <v>0</v>
      </c>
      <c r="I27" s="746">
        <f t="shared" si="4"/>
        <v>0</v>
      </c>
      <c r="J27" s="746">
        <f t="shared" si="4"/>
        <v>0</v>
      </c>
      <c r="K27" s="746">
        <f t="shared" si="4"/>
        <v>0</v>
      </c>
      <c r="L27" s="746">
        <f t="shared" si="4"/>
        <v>0</v>
      </c>
      <c r="M27" s="746">
        <f t="shared" si="4"/>
        <v>0</v>
      </c>
      <c r="N27" s="746">
        <f t="shared" si="4"/>
        <v>0</v>
      </c>
      <c r="O27" s="746">
        <f t="shared" si="4"/>
        <v>0</v>
      </c>
      <c r="P27" s="746">
        <f t="shared" si="4"/>
        <v>0</v>
      </c>
      <c r="Q27" s="746">
        <f t="shared" si="4"/>
        <v>0</v>
      </c>
      <c r="R27" s="746">
        <f t="shared" si="4"/>
        <v>0</v>
      </c>
      <c r="S27" s="746">
        <f t="shared" si="4"/>
        <v>0</v>
      </c>
      <c r="T27" s="746">
        <f t="shared" si="4"/>
        <v>0</v>
      </c>
      <c r="U27" s="746">
        <f t="shared" si="4"/>
        <v>0</v>
      </c>
      <c r="V27" s="746">
        <f t="shared" si="4"/>
        <v>0</v>
      </c>
    </row>
    <row r="28" spans="1:37" ht="33.75" customHeight="1" x14ac:dyDescent="0.2">
      <c r="A28" s="1297" t="s">
        <v>1029</v>
      </c>
      <c r="B28" s="1298"/>
      <c r="C28" s="746">
        <f>C17+C27</f>
        <v>574.49</v>
      </c>
      <c r="D28" s="746">
        <f t="shared" ref="D28:V28" si="5">D17+D27</f>
        <v>0</v>
      </c>
      <c r="E28" s="746">
        <f t="shared" si="5"/>
        <v>95.8</v>
      </c>
      <c r="F28" s="746">
        <f t="shared" si="5"/>
        <v>670.29</v>
      </c>
      <c r="G28" s="746">
        <f t="shared" si="5"/>
        <v>0</v>
      </c>
      <c r="H28" s="746">
        <f t="shared" si="5"/>
        <v>0</v>
      </c>
      <c r="I28" s="746">
        <f t="shared" si="5"/>
        <v>0</v>
      </c>
      <c r="J28" s="746">
        <f t="shared" si="5"/>
        <v>0</v>
      </c>
      <c r="K28" s="746">
        <f t="shared" si="5"/>
        <v>0</v>
      </c>
      <c r="L28" s="746">
        <f t="shared" si="5"/>
        <v>0</v>
      </c>
      <c r="M28" s="746">
        <f t="shared" si="5"/>
        <v>0</v>
      </c>
      <c r="N28" s="746">
        <f t="shared" si="5"/>
        <v>0</v>
      </c>
      <c r="O28" s="746">
        <f t="shared" si="5"/>
        <v>0</v>
      </c>
      <c r="P28" s="746">
        <f t="shared" si="5"/>
        <v>0</v>
      </c>
      <c r="Q28" s="746">
        <f t="shared" si="5"/>
        <v>0</v>
      </c>
      <c r="R28" s="746">
        <f t="shared" si="5"/>
        <v>0</v>
      </c>
      <c r="S28" s="746">
        <f t="shared" si="5"/>
        <v>0</v>
      </c>
      <c r="T28" s="746">
        <f t="shared" si="5"/>
        <v>0</v>
      </c>
      <c r="U28" s="746">
        <f t="shared" si="5"/>
        <v>0</v>
      </c>
      <c r="V28" s="746">
        <f t="shared" si="5"/>
        <v>0</v>
      </c>
    </row>
    <row r="29" spans="1:37" x14ac:dyDescent="0.2">
      <c r="A29" s="752" t="s">
        <v>729</v>
      </c>
      <c r="B29" s="752"/>
      <c r="C29" s="752"/>
      <c r="D29" s="752"/>
      <c r="E29" s="752"/>
      <c r="F29" s="752"/>
      <c r="G29" s="752"/>
      <c r="H29" s="752"/>
      <c r="I29" s="752"/>
      <c r="J29" s="752"/>
      <c r="K29" s="752"/>
      <c r="L29" s="752"/>
      <c r="M29" s="752"/>
      <c r="N29" s="752"/>
      <c r="O29" s="752"/>
      <c r="P29" s="752"/>
      <c r="Q29" s="752"/>
      <c r="R29" s="752"/>
      <c r="S29" s="752"/>
      <c r="T29" s="752"/>
    </row>
    <row r="30" spans="1:37" ht="25.5" customHeight="1" x14ac:dyDescent="0.2">
      <c r="A30" s="753"/>
      <c r="B30" s="753"/>
      <c r="C30" s="753"/>
      <c r="D30" s="753"/>
      <c r="E30" s="753"/>
      <c r="F30" s="753"/>
      <c r="G30" s="753"/>
      <c r="H30" s="753"/>
      <c r="I30" s="753"/>
      <c r="J30" s="753"/>
      <c r="K30" s="753"/>
      <c r="L30" s="753"/>
      <c r="M30" s="753"/>
      <c r="N30" s="753"/>
      <c r="O30" s="753"/>
      <c r="P30" s="753"/>
      <c r="Q30" s="753"/>
      <c r="R30" s="753"/>
      <c r="S30" s="753"/>
      <c r="T30" s="753"/>
      <c r="U30" s="730"/>
      <c r="V30" s="726"/>
      <c r="W30" s="729"/>
      <c r="X30" s="729"/>
      <c r="Y30" s="729"/>
      <c r="Z30" s="729"/>
      <c r="AA30" s="729"/>
      <c r="AE30" s="729"/>
      <c r="AF30" s="729"/>
    </row>
    <row r="31" spans="1:37" x14ac:dyDescent="0.2">
      <c r="A31" s="1287"/>
      <c r="B31" s="1287"/>
      <c r="C31" s="1287"/>
      <c r="D31" s="1287"/>
      <c r="E31" s="1287"/>
      <c r="F31" s="1287"/>
      <c r="G31" s="1287"/>
      <c r="H31" s="1287"/>
      <c r="I31" s="1287"/>
      <c r="J31" s="1287"/>
      <c r="K31" s="1287"/>
      <c r="L31" s="1287"/>
      <c r="M31" s="1287"/>
      <c r="N31" s="1287"/>
      <c r="O31" s="1287"/>
      <c r="P31" s="1287"/>
      <c r="Q31" s="1287"/>
      <c r="R31" s="1287"/>
      <c r="S31" s="1287"/>
      <c r="T31" s="1287"/>
      <c r="U31" s="1287"/>
      <c r="V31" s="1287"/>
      <c r="W31" s="1287"/>
      <c r="X31" s="1287"/>
      <c r="Y31" s="1287"/>
      <c r="Z31" s="1287"/>
      <c r="AA31" s="1287"/>
      <c r="AB31" s="1287"/>
      <c r="AC31" s="1287"/>
      <c r="AD31" s="1287"/>
      <c r="AE31" s="729"/>
      <c r="AF31" s="729"/>
    </row>
    <row r="32" spans="1:37" x14ac:dyDescent="0.2">
      <c r="A32" s="1287"/>
      <c r="B32" s="1287"/>
      <c r="C32" s="1287"/>
      <c r="D32" s="1287"/>
      <c r="E32" s="1287"/>
      <c r="F32" s="1287"/>
      <c r="G32" s="1287"/>
      <c r="H32" s="1287"/>
      <c r="I32" s="1287"/>
      <c r="J32" s="1287"/>
      <c r="K32" s="1287"/>
      <c r="L32" s="1287"/>
      <c r="M32" s="1287"/>
      <c r="N32" s="1287"/>
      <c r="O32" s="1287"/>
      <c r="P32" s="1287"/>
      <c r="Q32" s="1287"/>
      <c r="R32" s="1287"/>
      <c r="S32" s="1287"/>
      <c r="T32" s="1287" t="s">
        <v>1055</v>
      </c>
      <c r="U32" s="1287"/>
      <c r="V32" s="1287"/>
      <c r="W32" s="730"/>
      <c r="X32" s="730"/>
      <c r="Y32" s="730"/>
      <c r="Z32" s="730"/>
      <c r="AA32" s="730"/>
      <c r="AB32" s="730"/>
      <c r="AC32" s="730"/>
      <c r="AD32" s="730"/>
      <c r="AE32" s="730"/>
      <c r="AF32" s="730"/>
      <c r="AG32" s="730"/>
      <c r="AH32" s="730"/>
      <c r="AI32" s="730"/>
      <c r="AJ32" s="730"/>
      <c r="AK32" s="730"/>
    </row>
    <row r="33" spans="1:32" x14ac:dyDescent="0.2">
      <c r="A33" s="726"/>
      <c r="B33" s="726"/>
      <c r="C33" s="726"/>
      <c r="D33" s="726"/>
      <c r="E33" s="726"/>
      <c r="F33" s="726"/>
      <c r="G33" s="726"/>
      <c r="H33" s="726"/>
      <c r="I33" s="726"/>
      <c r="J33" s="726"/>
      <c r="K33" s="726"/>
      <c r="L33" s="726"/>
      <c r="M33" s="726"/>
      <c r="N33" s="726"/>
      <c r="O33" s="726"/>
      <c r="P33" s="726"/>
      <c r="Q33" s="726"/>
      <c r="R33" s="726"/>
      <c r="S33" s="726"/>
      <c r="T33" s="1287" t="s">
        <v>1056</v>
      </c>
      <c r="U33" s="1287"/>
      <c r="V33" s="1287"/>
      <c r="W33" s="726"/>
      <c r="X33" s="726"/>
      <c r="Y33" s="726"/>
      <c r="Z33" s="726"/>
      <c r="AE33" s="726"/>
      <c r="AF33" s="726"/>
    </row>
  </sheetData>
  <mergeCells count="22">
    <mergeCell ref="G1:O1"/>
    <mergeCell ref="A2:U2"/>
    <mergeCell ref="A3:U3"/>
    <mergeCell ref="A4:U4"/>
    <mergeCell ref="G8:J8"/>
    <mergeCell ref="K8:N8"/>
    <mergeCell ref="O8:R8"/>
    <mergeCell ref="B7:B8"/>
    <mergeCell ref="C7:F8"/>
    <mergeCell ref="G7:R7"/>
    <mergeCell ref="T33:V33"/>
    <mergeCell ref="A5:D5"/>
    <mergeCell ref="T32:V32"/>
    <mergeCell ref="A32:S32"/>
    <mergeCell ref="A22:A23"/>
    <mergeCell ref="A19:A20"/>
    <mergeCell ref="A31:AD31"/>
    <mergeCell ref="AB6:AD6"/>
    <mergeCell ref="A7:A8"/>
    <mergeCell ref="U6:V6"/>
    <mergeCell ref="S7:V8"/>
    <mergeCell ref="A28:B28"/>
  </mergeCells>
  <printOptions horizontalCentered="1"/>
  <pageMargins left="0.77" right="0.16" top="0.23622047244094491" bottom="0" header="0.21" footer="0.31496062992125984"/>
  <pageSetup paperSize="9" scale="71"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6"/>
  <sheetViews>
    <sheetView view="pageBreakPreview" zoomScale="80" zoomScaleSheetLayoutView="80" workbookViewId="0">
      <selection activeCell="M14" sqref="M14:O15"/>
    </sheetView>
  </sheetViews>
  <sheetFormatPr defaultRowHeight="12.75" x14ac:dyDescent="0.2"/>
  <cols>
    <col min="1" max="1" width="7.85546875" customWidth="1"/>
    <col min="2" max="2" width="11.28515625" bestFit="1"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7" ht="18" x14ac:dyDescent="0.35">
      <c r="A1" s="1409" t="s">
        <v>0</v>
      </c>
      <c r="B1" s="1409"/>
      <c r="C1" s="1409"/>
      <c r="D1" s="1409"/>
      <c r="E1" s="1409"/>
      <c r="F1" s="1409"/>
      <c r="G1" s="1409"/>
      <c r="H1" s="1409"/>
      <c r="I1" s="1409"/>
      <c r="J1" s="1409"/>
      <c r="K1" s="1409"/>
      <c r="L1" s="1409"/>
      <c r="M1" s="1409"/>
      <c r="N1" s="1409"/>
      <c r="O1" s="123" t="s">
        <v>482</v>
      </c>
    </row>
    <row r="2" spans="1:17" ht="21" x14ac:dyDescent="0.35">
      <c r="A2" s="1410" t="s">
        <v>704</v>
      </c>
      <c r="B2" s="1410"/>
      <c r="C2" s="1410"/>
      <c r="D2" s="1410"/>
      <c r="E2" s="1410"/>
      <c r="F2" s="1410"/>
      <c r="G2" s="1410"/>
      <c r="H2" s="1410"/>
      <c r="I2" s="1410"/>
      <c r="J2" s="1410"/>
      <c r="K2" s="1410"/>
      <c r="L2" s="1410"/>
      <c r="M2" s="1410"/>
      <c r="N2" s="1410"/>
      <c r="O2" s="1410"/>
    </row>
    <row r="3" spans="1:17" ht="15" x14ac:dyDescent="0.3">
      <c r="A3" s="99"/>
      <c r="B3" s="99"/>
      <c r="C3" s="99"/>
      <c r="D3" s="99"/>
      <c r="E3" s="99"/>
      <c r="F3" s="99"/>
      <c r="G3" s="99"/>
      <c r="H3" s="99"/>
      <c r="I3" s="99"/>
      <c r="J3" s="99"/>
      <c r="K3" s="99"/>
    </row>
    <row r="4" spans="1:17" ht="18" x14ac:dyDescent="0.35">
      <c r="A4" s="1409" t="s">
        <v>481</v>
      </c>
      <c r="B4" s="1409"/>
      <c r="C4" s="1409"/>
      <c r="D4" s="1409"/>
      <c r="E4" s="1409"/>
      <c r="F4" s="1409"/>
      <c r="G4" s="1409"/>
      <c r="H4" s="1409"/>
      <c r="I4" s="1409"/>
      <c r="J4" s="1409"/>
      <c r="K4" s="1409"/>
      <c r="L4" s="1409"/>
      <c r="M4" s="1409"/>
      <c r="N4" s="1409"/>
      <c r="O4" s="1409"/>
    </row>
    <row r="5" spans="1:17" ht="15" x14ac:dyDescent="0.3">
      <c r="A5" s="1591" t="s">
        <v>873</v>
      </c>
      <c r="B5" s="1591"/>
      <c r="C5" s="1591"/>
      <c r="D5" s="100"/>
      <c r="E5" s="100"/>
      <c r="F5" s="100"/>
      <c r="G5" s="100"/>
      <c r="H5" s="100"/>
      <c r="I5" s="100"/>
      <c r="J5" s="100"/>
      <c r="K5" s="99"/>
      <c r="M5" s="1505" t="s">
        <v>1036</v>
      </c>
      <c r="N5" s="1505"/>
      <c r="O5" s="1505"/>
    </row>
    <row r="6" spans="1:17" ht="44.25" customHeight="1" x14ac:dyDescent="0.2">
      <c r="A6" s="1570" t="s">
        <v>2</v>
      </c>
      <c r="B6" s="1382" t="s">
        <v>886</v>
      </c>
      <c r="C6" s="1621" t="s">
        <v>264</v>
      </c>
      <c r="D6" s="1509" t="s">
        <v>265</v>
      </c>
      <c r="E6" s="1509" t="s">
        <v>266</v>
      </c>
      <c r="F6" s="1509" t="s">
        <v>267</v>
      </c>
      <c r="G6" s="1509" t="s">
        <v>268</v>
      </c>
      <c r="H6" s="1511" t="s">
        <v>269</v>
      </c>
      <c r="I6" s="1511"/>
      <c r="J6" s="1511" t="s">
        <v>270</v>
      </c>
      <c r="K6" s="1511"/>
      <c r="L6" s="1511" t="s">
        <v>271</v>
      </c>
      <c r="M6" s="1511"/>
      <c r="N6" s="1511" t="s">
        <v>272</v>
      </c>
      <c r="O6" s="1511"/>
    </row>
    <row r="7" spans="1:17" ht="54" customHeight="1" x14ac:dyDescent="0.2">
      <c r="A7" s="1570"/>
      <c r="B7" s="1382"/>
      <c r="C7" s="1621"/>
      <c r="D7" s="1510"/>
      <c r="E7" s="1510"/>
      <c r="F7" s="1510"/>
      <c r="G7" s="1510"/>
      <c r="H7" s="587" t="s">
        <v>273</v>
      </c>
      <c r="I7" s="587" t="s">
        <v>274</v>
      </c>
      <c r="J7" s="587" t="s">
        <v>273</v>
      </c>
      <c r="K7" s="587" t="s">
        <v>274</v>
      </c>
      <c r="L7" s="587" t="s">
        <v>273</v>
      </c>
      <c r="M7" s="587" t="s">
        <v>274</v>
      </c>
      <c r="N7" s="587" t="s">
        <v>273</v>
      </c>
      <c r="O7" s="587" t="s">
        <v>274</v>
      </c>
    </row>
    <row r="8" spans="1:17" ht="15" x14ac:dyDescent="0.2">
      <c r="A8" s="102" t="s">
        <v>223</v>
      </c>
      <c r="B8" s="570" t="s">
        <v>224</v>
      </c>
      <c r="C8" s="570" t="s">
        <v>225</v>
      </c>
      <c r="D8" s="570" t="s">
        <v>226</v>
      </c>
      <c r="E8" s="570" t="s">
        <v>227</v>
      </c>
      <c r="F8" s="570" t="s">
        <v>228</v>
      </c>
      <c r="G8" s="570" t="s">
        <v>229</v>
      </c>
      <c r="H8" s="570" t="s">
        <v>230</v>
      </c>
      <c r="I8" s="570" t="s">
        <v>246</v>
      </c>
      <c r="J8" s="570" t="s">
        <v>247</v>
      </c>
      <c r="K8" s="570" t="s">
        <v>248</v>
      </c>
      <c r="L8" s="570" t="s">
        <v>275</v>
      </c>
      <c r="M8" s="570" t="s">
        <v>276</v>
      </c>
      <c r="N8" s="570" t="s">
        <v>277</v>
      </c>
      <c r="O8" s="570" t="s">
        <v>278</v>
      </c>
    </row>
    <row r="9" spans="1:17" s="814" customFormat="1" ht="36" customHeight="1" x14ac:dyDescent="0.2">
      <c r="A9" s="884">
        <v>1</v>
      </c>
      <c r="B9" s="739" t="s">
        <v>693</v>
      </c>
      <c r="C9" s="231">
        <v>0</v>
      </c>
      <c r="D9" s="231">
        <v>0</v>
      </c>
      <c r="E9" s="231">
        <v>0</v>
      </c>
      <c r="F9" s="231">
        <v>0</v>
      </c>
      <c r="G9" s="231">
        <v>0</v>
      </c>
      <c r="H9" s="231">
        <v>0</v>
      </c>
      <c r="I9" s="231">
        <v>0</v>
      </c>
      <c r="J9" s="231">
        <v>0</v>
      </c>
      <c r="K9" s="231">
        <v>0</v>
      </c>
      <c r="L9" s="231">
        <v>0</v>
      </c>
      <c r="M9" s="231">
        <v>0</v>
      </c>
      <c r="N9" s="231">
        <v>0</v>
      </c>
      <c r="O9" s="231">
        <v>0</v>
      </c>
      <c r="Q9" s="883"/>
    </row>
    <row r="10" spans="1:17" s="814" customFormat="1" ht="36" customHeight="1" x14ac:dyDescent="0.2">
      <c r="A10" s="884">
        <v>2</v>
      </c>
      <c r="B10" s="739" t="s">
        <v>876</v>
      </c>
      <c r="C10" s="231">
        <v>0</v>
      </c>
      <c r="D10" s="231">
        <v>0</v>
      </c>
      <c r="E10" s="231">
        <v>0</v>
      </c>
      <c r="F10" s="231">
        <v>0</v>
      </c>
      <c r="G10" s="231">
        <v>0</v>
      </c>
      <c r="H10" s="231">
        <v>0</v>
      </c>
      <c r="I10" s="231">
        <v>0</v>
      </c>
      <c r="J10" s="231">
        <v>0</v>
      </c>
      <c r="K10" s="231">
        <v>0</v>
      </c>
      <c r="L10" s="231">
        <v>0</v>
      </c>
      <c r="M10" s="231">
        <v>0</v>
      </c>
      <c r="N10" s="231">
        <v>0</v>
      </c>
      <c r="O10" s="231">
        <v>0</v>
      </c>
    </row>
    <row r="11" spans="1:17" s="862" customFormat="1" ht="36" customHeight="1" x14ac:dyDescent="0.2">
      <c r="A11" s="1500" t="s">
        <v>880</v>
      </c>
      <c r="B11" s="1501"/>
      <c r="C11" s="885">
        <v>0</v>
      </c>
      <c r="D11" s="885">
        <v>0</v>
      </c>
      <c r="E11" s="885">
        <v>0</v>
      </c>
      <c r="F11" s="885">
        <v>0</v>
      </c>
      <c r="G11" s="885">
        <v>0</v>
      </c>
      <c r="H11" s="885">
        <v>0</v>
      </c>
      <c r="I11" s="885">
        <v>0</v>
      </c>
      <c r="J11" s="885">
        <v>0</v>
      </c>
      <c r="K11" s="885">
        <v>0</v>
      </c>
      <c r="L11" s="885">
        <v>0</v>
      </c>
      <c r="M11" s="885">
        <v>0</v>
      </c>
      <c r="N11" s="885">
        <v>0</v>
      </c>
      <c r="O11" s="885">
        <v>0</v>
      </c>
    </row>
    <row r="12" spans="1:17" x14ac:dyDescent="0.2">
      <c r="B12" s="529"/>
      <c r="C12" s="529"/>
      <c r="D12" s="529"/>
      <c r="E12" s="529"/>
      <c r="F12" s="529"/>
      <c r="G12" s="529"/>
      <c r="H12" s="529"/>
      <c r="I12" s="529"/>
      <c r="J12" s="529"/>
      <c r="K12" s="529"/>
      <c r="L12" s="529"/>
      <c r="M12" s="529"/>
      <c r="N12" s="529"/>
      <c r="O12" s="529"/>
    </row>
    <row r="14" spans="1:17" ht="12.75" customHeight="1" x14ac:dyDescent="0.2">
      <c r="A14" s="104"/>
      <c r="B14" s="104"/>
      <c r="C14" s="104"/>
      <c r="D14" s="104"/>
      <c r="L14" s="113"/>
      <c r="M14" s="1347" t="s">
        <v>1055</v>
      </c>
      <c r="N14" s="1347"/>
      <c r="O14" s="1347"/>
    </row>
    <row r="15" spans="1:17" ht="12.75" customHeight="1" x14ac:dyDescent="0.2">
      <c r="A15" s="104"/>
      <c r="B15" s="104"/>
      <c r="C15" s="104"/>
      <c r="D15" s="104"/>
      <c r="L15" s="113"/>
      <c r="M15" s="1287" t="s">
        <v>1056</v>
      </c>
      <c r="N15" s="1287"/>
      <c r="O15" s="1287"/>
    </row>
    <row r="16" spans="1:17" x14ac:dyDescent="0.2">
      <c r="A16" s="1389"/>
      <c r="B16" s="1389"/>
      <c r="C16" s="104"/>
      <c r="D16" s="104"/>
      <c r="L16" s="109"/>
      <c r="M16" s="109"/>
      <c r="N16" s="109"/>
      <c r="O16" s="109"/>
    </row>
  </sheetData>
  <mergeCells count="20">
    <mergeCell ref="A11:B11"/>
    <mergeCell ref="A16:B16"/>
    <mergeCell ref="L6:M6"/>
    <mergeCell ref="N6:O6"/>
    <mergeCell ref="M14:O14"/>
    <mergeCell ref="M15:O15"/>
    <mergeCell ref="A1:N1"/>
    <mergeCell ref="A2:O2"/>
    <mergeCell ref="M5:O5"/>
    <mergeCell ref="A6:A7"/>
    <mergeCell ref="B6:B7"/>
    <mergeCell ref="C6:C7"/>
    <mergeCell ref="D6:D7"/>
    <mergeCell ref="E6:E7"/>
    <mergeCell ref="A4:O4"/>
    <mergeCell ref="F6:F7"/>
    <mergeCell ref="A5:C5"/>
    <mergeCell ref="G6:G7"/>
    <mergeCell ref="H6:I6"/>
    <mergeCell ref="J6:K6"/>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9"/>
  <sheetViews>
    <sheetView view="pageBreakPreview" zoomScale="90" zoomScaleSheetLayoutView="90" workbookViewId="0">
      <selection activeCell="D15" sqref="D15"/>
    </sheetView>
  </sheetViews>
  <sheetFormatPr defaultColWidth="9.140625" defaultRowHeight="12.75" x14ac:dyDescent="0.2"/>
  <cols>
    <col min="1" max="1" width="8.5703125" style="104" customWidth="1"/>
    <col min="2" max="2" width="24.5703125" style="104" customWidth="1"/>
    <col min="3" max="4" width="15.140625" style="104" customWidth="1"/>
    <col min="5" max="13" width="9.5703125" style="104" customWidth="1"/>
    <col min="14" max="16384" width="9.140625" style="104"/>
  </cols>
  <sheetData>
    <row r="1" spans="1:18" x14ac:dyDescent="0.2">
      <c r="H1" s="1622"/>
      <c r="I1" s="1622"/>
      <c r="L1" s="107" t="s">
        <v>483</v>
      </c>
    </row>
    <row r="2" spans="1:18" x14ac:dyDescent="0.2">
      <c r="D2" s="1622" t="s">
        <v>435</v>
      </c>
      <c r="E2" s="1622"/>
      <c r="F2" s="1622"/>
      <c r="G2" s="1622"/>
      <c r="H2" s="106"/>
      <c r="I2" s="106"/>
      <c r="L2" s="107"/>
    </row>
    <row r="3" spans="1:18" s="108" customFormat="1" ht="15.75" x14ac:dyDescent="0.25">
      <c r="A3" s="1623" t="s">
        <v>770</v>
      </c>
      <c r="B3" s="1623"/>
      <c r="C3" s="1623"/>
      <c r="D3" s="1623"/>
      <c r="E3" s="1623"/>
      <c r="F3" s="1623"/>
      <c r="G3" s="1623"/>
      <c r="H3" s="1623"/>
      <c r="I3" s="1623"/>
      <c r="J3" s="1623"/>
      <c r="K3" s="1623"/>
      <c r="L3" s="1623"/>
      <c r="M3" s="1623"/>
    </row>
    <row r="4" spans="1:18" s="108" customFormat="1" ht="20.25" customHeight="1" x14ac:dyDescent="0.25">
      <c r="A4" s="1623" t="s">
        <v>769</v>
      </c>
      <c r="B4" s="1623"/>
      <c r="C4" s="1623"/>
      <c r="D4" s="1623"/>
      <c r="E4" s="1623"/>
      <c r="F4" s="1623"/>
      <c r="G4" s="1623"/>
      <c r="H4" s="1623"/>
      <c r="I4" s="1623"/>
      <c r="J4" s="1623"/>
      <c r="K4" s="1623"/>
      <c r="L4" s="1623"/>
      <c r="M4" s="1623"/>
    </row>
    <row r="6" spans="1:18" x14ac:dyDescent="0.2">
      <c r="A6" s="1591" t="s">
        <v>873</v>
      </c>
      <c r="B6" s="1591"/>
      <c r="C6" s="1591"/>
      <c r="D6" s="110"/>
      <c r="E6" s="110"/>
      <c r="F6" s="110"/>
      <c r="G6" s="110"/>
      <c r="H6" s="110"/>
      <c r="I6" s="110"/>
      <c r="J6" s="110"/>
    </row>
    <row r="8" spans="1:18" s="111" customFormat="1" ht="15" customHeight="1" x14ac:dyDescent="0.2">
      <c r="A8" s="104"/>
      <c r="B8" s="104"/>
      <c r="C8" s="104"/>
      <c r="D8" s="104"/>
      <c r="E8" s="104"/>
      <c r="F8" s="104"/>
      <c r="G8" s="104"/>
      <c r="H8" s="104"/>
      <c r="I8" s="104"/>
      <c r="J8" s="104"/>
      <c r="N8" s="1449" t="s">
        <v>1036</v>
      </c>
      <c r="O8" s="1449"/>
      <c r="P8" s="1449"/>
    </row>
    <row r="9" spans="1:18" s="111" customFormat="1" ht="20.25" customHeight="1" x14ac:dyDescent="0.2">
      <c r="A9" s="1509" t="s">
        <v>2</v>
      </c>
      <c r="B9" s="1382" t="s">
        <v>886</v>
      </c>
      <c r="C9" s="1625" t="s">
        <v>232</v>
      </c>
      <c r="D9" s="1625" t="s">
        <v>233</v>
      </c>
      <c r="E9" s="1627" t="s">
        <v>234</v>
      </c>
      <c r="F9" s="1627"/>
      <c r="G9" s="1627"/>
      <c r="H9" s="1627"/>
      <c r="I9" s="1627"/>
      <c r="J9" s="1627"/>
      <c r="K9" s="1627"/>
      <c r="L9" s="1627"/>
      <c r="M9" s="1627"/>
      <c r="N9" s="608"/>
      <c r="O9" s="608"/>
      <c r="P9" s="608"/>
      <c r="R9" s="443"/>
    </row>
    <row r="10" spans="1:18" s="111" customFormat="1" ht="35.25" customHeight="1" x14ac:dyDescent="0.2">
      <c r="A10" s="1624"/>
      <c r="B10" s="1382"/>
      <c r="C10" s="1626"/>
      <c r="D10" s="1626"/>
      <c r="E10" s="609" t="s">
        <v>968</v>
      </c>
      <c r="F10" s="609" t="s">
        <v>235</v>
      </c>
      <c r="G10" s="609" t="s">
        <v>236</v>
      </c>
      <c r="H10" s="609" t="s">
        <v>237</v>
      </c>
      <c r="I10" s="609" t="s">
        <v>238</v>
      </c>
      <c r="J10" s="609" t="s">
        <v>239</v>
      </c>
      <c r="K10" s="609" t="s">
        <v>240</v>
      </c>
      <c r="L10" s="609" t="s">
        <v>241</v>
      </c>
      <c r="M10" s="609" t="s">
        <v>966</v>
      </c>
      <c r="N10" s="609" t="s">
        <v>967</v>
      </c>
      <c r="O10" s="609" t="s">
        <v>638</v>
      </c>
      <c r="P10" s="609" t="s">
        <v>639</v>
      </c>
    </row>
    <row r="11" spans="1:18" s="111" customFormat="1" ht="12.75" customHeight="1" x14ac:dyDescent="0.2">
      <c r="A11" s="571">
        <v>1</v>
      </c>
      <c r="B11" s="571">
        <v>2</v>
      </c>
      <c r="C11" s="571">
        <v>3</v>
      </c>
      <c r="D11" s="571">
        <v>4</v>
      </c>
      <c r="E11" s="571">
        <v>5</v>
      </c>
      <c r="F11" s="571">
        <v>6</v>
      </c>
      <c r="G11" s="571">
        <v>7</v>
      </c>
      <c r="H11" s="571">
        <v>8</v>
      </c>
      <c r="I11" s="571">
        <v>9</v>
      </c>
      <c r="J11" s="571">
        <v>10</v>
      </c>
      <c r="K11" s="571">
        <v>11</v>
      </c>
      <c r="L11" s="571">
        <v>12</v>
      </c>
      <c r="M11" s="571">
        <v>13</v>
      </c>
      <c r="N11" s="571">
        <v>14</v>
      </c>
      <c r="O11" s="571">
        <v>15</v>
      </c>
      <c r="P11" s="571">
        <v>16</v>
      </c>
    </row>
    <row r="12" spans="1:18" s="371" customFormat="1" ht="40.5" customHeight="1" x14ac:dyDescent="0.2">
      <c r="A12" s="612">
        <v>1</v>
      </c>
      <c r="B12" s="681" t="s">
        <v>693</v>
      </c>
      <c r="C12" s="609">
        <v>523</v>
      </c>
      <c r="D12" s="609">
        <v>0</v>
      </c>
      <c r="E12" s="609">
        <v>0</v>
      </c>
      <c r="F12" s="609">
        <v>0</v>
      </c>
      <c r="G12" s="609">
        <v>0</v>
      </c>
      <c r="H12" s="609">
        <v>0</v>
      </c>
      <c r="I12" s="609">
        <v>0</v>
      </c>
      <c r="J12" s="609">
        <v>0</v>
      </c>
      <c r="K12" s="609">
        <v>0</v>
      </c>
      <c r="L12" s="609">
        <v>0</v>
      </c>
      <c r="M12" s="609">
        <v>0</v>
      </c>
      <c r="N12" s="609">
        <v>0</v>
      </c>
      <c r="O12" s="609">
        <v>0</v>
      </c>
      <c r="P12" s="609">
        <v>0</v>
      </c>
    </row>
    <row r="13" spans="1:18" s="371" customFormat="1" ht="40.5" customHeight="1" x14ac:dyDescent="0.2">
      <c r="A13" s="612">
        <v>2</v>
      </c>
      <c r="B13" s="681" t="s">
        <v>876</v>
      </c>
      <c r="C13" s="610">
        <v>294</v>
      </c>
      <c r="D13" s="610">
        <v>221</v>
      </c>
      <c r="E13" s="610">
        <v>169</v>
      </c>
      <c r="F13" s="610">
        <v>165</v>
      </c>
      <c r="G13" s="610">
        <v>155</v>
      </c>
      <c r="H13" s="610">
        <v>144</v>
      </c>
      <c r="I13" s="610">
        <v>139</v>
      </c>
      <c r="J13" s="610">
        <v>124</v>
      </c>
      <c r="K13" s="610">
        <v>112</v>
      </c>
      <c r="L13" s="610">
        <v>109</v>
      </c>
      <c r="M13" s="610">
        <v>107</v>
      </c>
      <c r="N13" s="886">
        <v>0</v>
      </c>
      <c r="O13" s="886">
        <v>0</v>
      </c>
      <c r="P13" s="886">
        <v>0</v>
      </c>
    </row>
    <row r="14" spans="1:18" s="371" customFormat="1" ht="40.5" customHeight="1" x14ac:dyDescent="0.2">
      <c r="A14" s="1500" t="s">
        <v>880</v>
      </c>
      <c r="B14" s="1501"/>
      <c r="C14" s="609">
        <f>SUM(C12:C13)</f>
        <v>817</v>
      </c>
      <c r="D14" s="609">
        <f t="shared" ref="D14:P14" si="0">SUM(D12:D13)</f>
        <v>221</v>
      </c>
      <c r="E14" s="609">
        <f t="shared" si="0"/>
        <v>169</v>
      </c>
      <c r="F14" s="609">
        <f t="shared" si="0"/>
        <v>165</v>
      </c>
      <c r="G14" s="609">
        <f t="shared" si="0"/>
        <v>155</v>
      </c>
      <c r="H14" s="609">
        <f t="shared" si="0"/>
        <v>144</v>
      </c>
      <c r="I14" s="609">
        <f t="shared" si="0"/>
        <v>139</v>
      </c>
      <c r="J14" s="609">
        <f t="shared" si="0"/>
        <v>124</v>
      </c>
      <c r="K14" s="609">
        <f t="shared" si="0"/>
        <v>112</v>
      </c>
      <c r="L14" s="609">
        <f t="shared" si="0"/>
        <v>109</v>
      </c>
      <c r="M14" s="609">
        <f t="shared" si="0"/>
        <v>107</v>
      </c>
      <c r="N14" s="609">
        <f t="shared" si="0"/>
        <v>0</v>
      </c>
      <c r="O14" s="609">
        <f t="shared" si="0"/>
        <v>0</v>
      </c>
      <c r="P14" s="609">
        <f t="shared" si="0"/>
        <v>0</v>
      </c>
    </row>
    <row r="15" spans="1:18" x14ac:dyDescent="0.2">
      <c r="A15" s="611"/>
      <c r="B15" s="611"/>
      <c r="C15" s="611"/>
      <c r="D15" s="1087">
        <f>D14/C14</f>
        <v>0.27050183598531213</v>
      </c>
      <c r="E15" s="1088"/>
      <c r="F15" s="1088"/>
      <c r="G15" s="1088"/>
      <c r="H15" s="1088"/>
      <c r="I15" s="1088"/>
      <c r="J15" s="1088"/>
      <c r="K15" s="1088"/>
      <c r="L15" s="1088"/>
      <c r="M15" s="1088"/>
      <c r="N15" s="1088"/>
      <c r="O15" s="1088"/>
      <c r="P15" s="1088"/>
      <c r="R15" s="459"/>
    </row>
    <row r="17" spans="1:15" ht="12.75" customHeight="1" x14ac:dyDescent="0.2">
      <c r="H17" s="113"/>
      <c r="I17" s="113"/>
      <c r="J17" s="113"/>
      <c r="K17" s="113"/>
      <c r="L17" s="113"/>
      <c r="M17" s="1347" t="s">
        <v>1055</v>
      </c>
      <c r="N17" s="1347"/>
      <c r="O17" s="1347"/>
    </row>
    <row r="18" spans="1:15" ht="12.75" customHeight="1" x14ac:dyDescent="0.2">
      <c r="H18" s="113"/>
      <c r="I18" s="113"/>
      <c r="J18" s="113"/>
      <c r="K18" s="113"/>
      <c r="L18" s="113"/>
      <c r="M18" s="1287" t="s">
        <v>1056</v>
      </c>
      <c r="N18" s="1287"/>
      <c r="O18" s="1287"/>
    </row>
    <row r="19" spans="1:15" x14ac:dyDescent="0.2">
      <c r="A19" s="1389"/>
      <c r="B19" s="1389"/>
      <c r="H19" s="109"/>
      <c r="I19" s="109"/>
      <c r="J19" s="109"/>
      <c r="K19" s="109"/>
    </row>
  </sheetData>
  <mergeCells count="15">
    <mergeCell ref="A19:B19"/>
    <mergeCell ref="H1:I1"/>
    <mergeCell ref="A3:M3"/>
    <mergeCell ref="A4:M4"/>
    <mergeCell ref="A6:C6"/>
    <mergeCell ref="A14:B14"/>
    <mergeCell ref="M17:O17"/>
    <mergeCell ref="M18:O18"/>
    <mergeCell ref="N8:P8"/>
    <mergeCell ref="A9:A10"/>
    <mergeCell ref="B9:B10"/>
    <mergeCell ref="D2:G2"/>
    <mergeCell ref="C9:C10"/>
    <mergeCell ref="D9:D10"/>
    <mergeCell ref="E9:M9"/>
  </mergeCells>
  <printOptions horizontalCentered="1"/>
  <pageMargins left="0.70866141732283472" right="0.70866141732283472" top="0.23622047244094491" bottom="0" header="0.31496062992125984" footer="0.31496062992125984"/>
  <pageSetup paperSize="9" scale="7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0"/>
  <sheetViews>
    <sheetView view="pageBreakPreview" zoomScale="87" zoomScaleSheetLayoutView="87" workbookViewId="0">
      <selection activeCell="C17" sqref="C17"/>
    </sheetView>
  </sheetViews>
  <sheetFormatPr defaultColWidth="9.140625" defaultRowHeight="12.75" x14ac:dyDescent="0.2"/>
  <cols>
    <col min="1" max="1" width="8.5703125" style="104" customWidth="1"/>
    <col min="2" max="2" width="17.85546875" style="104" customWidth="1"/>
    <col min="3" max="3" width="11.140625" style="104" customWidth="1"/>
    <col min="4" max="4" width="17.140625" style="104" customWidth="1"/>
    <col min="5" max="6" width="9.140625" style="104" customWidth="1"/>
    <col min="7" max="7" width="7.85546875" style="104" customWidth="1"/>
    <col min="8" max="8" width="8.42578125" style="104" customWidth="1"/>
    <col min="9" max="9" width="9.28515625" style="104" customWidth="1"/>
    <col min="10" max="10" width="10.28515625" style="104" customWidth="1"/>
    <col min="11" max="11" width="9.140625" style="104" customWidth="1"/>
    <col min="12" max="12" width="10.140625" style="104" customWidth="1"/>
    <col min="13" max="13" width="11" style="104" customWidth="1"/>
    <col min="14" max="16384" width="9.140625" style="104"/>
  </cols>
  <sheetData>
    <row r="1" spans="1:13" x14ac:dyDescent="0.2">
      <c r="H1" s="1622"/>
      <c r="I1" s="1622"/>
      <c r="L1" s="1628" t="s">
        <v>502</v>
      </c>
      <c r="M1" s="1628"/>
    </row>
    <row r="2" spans="1:13" x14ac:dyDescent="0.2">
      <c r="C2" s="1622" t="s">
        <v>586</v>
      </c>
      <c r="D2" s="1622"/>
      <c r="E2" s="1622"/>
      <c r="F2" s="1622"/>
      <c r="G2" s="1622"/>
      <c r="H2" s="1622"/>
      <c r="I2" s="1622"/>
      <c r="J2" s="1622"/>
      <c r="L2" s="107"/>
    </row>
    <row r="3" spans="1:13" s="108" customFormat="1" ht="15.75" x14ac:dyDescent="0.25">
      <c r="A3" s="1623" t="s">
        <v>770</v>
      </c>
      <c r="B3" s="1623"/>
      <c r="C3" s="1623"/>
      <c r="D3" s="1623"/>
      <c r="E3" s="1623"/>
      <c r="F3" s="1623"/>
      <c r="G3" s="1623"/>
      <c r="H3" s="1623"/>
      <c r="I3" s="1623"/>
      <c r="J3" s="1623"/>
      <c r="K3" s="1623"/>
      <c r="L3" s="1623"/>
      <c r="M3" s="1623"/>
    </row>
    <row r="4" spans="1:13" s="108" customFormat="1" ht="20.25" customHeight="1" x14ac:dyDescent="0.25">
      <c r="A4" s="1623" t="s">
        <v>771</v>
      </c>
      <c r="B4" s="1623"/>
      <c r="C4" s="1623"/>
      <c r="D4" s="1623"/>
      <c r="E4" s="1623"/>
      <c r="F4" s="1623"/>
      <c r="G4" s="1623"/>
      <c r="H4" s="1623"/>
      <c r="I4" s="1623"/>
      <c r="J4" s="1623"/>
      <c r="K4" s="1623"/>
      <c r="L4" s="1623"/>
      <c r="M4" s="1623"/>
    </row>
    <row r="6" spans="1:13" x14ac:dyDescent="0.2">
      <c r="A6" s="1591" t="s">
        <v>873</v>
      </c>
      <c r="B6" s="1591"/>
      <c r="C6" s="1591"/>
      <c r="D6" s="110"/>
      <c r="E6" s="110"/>
      <c r="F6" s="110"/>
      <c r="G6" s="110"/>
      <c r="H6" s="110"/>
      <c r="I6" s="110"/>
      <c r="J6" s="110"/>
    </row>
    <row r="8" spans="1:13" s="111" customFormat="1" ht="15" customHeight="1" x14ac:dyDescent="0.2">
      <c r="A8" s="104"/>
      <c r="B8" s="104"/>
      <c r="C8" s="104"/>
      <c r="D8" s="104"/>
      <c r="E8" s="104"/>
      <c r="F8" s="104"/>
      <c r="G8" s="104"/>
      <c r="H8" s="104"/>
      <c r="I8" s="104"/>
      <c r="J8" s="104"/>
      <c r="K8" s="1407"/>
      <c r="L8" s="1407"/>
      <c r="M8" s="1407"/>
    </row>
    <row r="9" spans="1:13" s="111" customFormat="1" ht="20.25" customHeight="1" x14ac:dyDescent="0.2">
      <c r="A9" s="1574" t="s">
        <v>2</v>
      </c>
      <c r="B9" s="1382" t="s">
        <v>886</v>
      </c>
      <c r="C9" s="1630" t="s">
        <v>232</v>
      </c>
      <c r="D9" s="1630" t="s">
        <v>501</v>
      </c>
      <c r="E9" s="1632" t="s">
        <v>611</v>
      </c>
      <c r="F9" s="1633"/>
      <c r="G9" s="1633"/>
      <c r="H9" s="1633"/>
      <c r="I9" s="1633"/>
      <c r="J9" s="1633"/>
      <c r="K9" s="1633"/>
      <c r="L9" s="1633"/>
      <c r="M9" s="1634"/>
    </row>
    <row r="10" spans="1:13" s="111" customFormat="1" ht="35.25" customHeight="1" x14ac:dyDescent="0.2">
      <c r="A10" s="1629"/>
      <c r="B10" s="1382"/>
      <c r="C10" s="1631"/>
      <c r="D10" s="1631"/>
      <c r="E10" s="152" t="s">
        <v>882</v>
      </c>
      <c r="F10" s="152" t="s">
        <v>235</v>
      </c>
      <c r="G10" s="152" t="s">
        <v>236</v>
      </c>
      <c r="H10" s="152" t="s">
        <v>237</v>
      </c>
      <c r="I10" s="152" t="s">
        <v>238</v>
      </c>
      <c r="J10" s="152" t="s">
        <v>239</v>
      </c>
      <c r="K10" s="152" t="s">
        <v>240</v>
      </c>
      <c r="L10" s="152" t="s">
        <v>241</v>
      </c>
      <c r="M10" s="152" t="s">
        <v>883</v>
      </c>
    </row>
    <row r="11" spans="1:13" s="111" customFormat="1" ht="12.75" customHeight="1" x14ac:dyDescent="0.2">
      <c r="A11" s="112">
        <v>1</v>
      </c>
      <c r="B11" s="112">
        <v>2</v>
      </c>
      <c r="C11" s="112">
        <v>3</v>
      </c>
      <c r="D11" s="112">
        <v>4</v>
      </c>
      <c r="E11" s="112">
        <v>5</v>
      </c>
      <c r="F11" s="112">
        <v>6</v>
      </c>
      <c r="G11" s="112">
        <v>7</v>
      </c>
      <c r="H11" s="112">
        <v>8</v>
      </c>
      <c r="I11" s="112">
        <v>9</v>
      </c>
      <c r="J11" s="112">
        <v>10</v>
      </c>
      <c r="K11" s="112">
        <v>11</v>
      </c>
      <c r="L11" s="112">
        <v>12</v>
      </c>
      <c r="M11" s="112">
        <v>13</v>
      </c>
    </row>
    <row r="12" spans="1:13" s="887" customFormat="1" ht="47.25" customHeight="1" x14ac:dyDescent="0.2">
      <c r="A12" s="878"/>
      <c r="B12" s="878" t="s">
        <v>693</v>
      </c>
      <c r="C12" s="609">
        <v>523</v>
      </c>
      <c r="D12" s="878">
        <v>0</v>
      </c>
      <c r="E12" s="878">
        <v>58</v>
      </c>
      <c r="F12" s="878">
        <v>101</v>
      </c>
      <c r="G12" s="878">
        <v>203</v>
      </c>
      <c r="H12" s="878">
        <v>170</v>
      </c>
      <c r="I12" s="878">
        <v>102</v>
      </c>
      <c r="J12" s="878">
        <v>110</v>
      </c>
      <c r="K12" s="878">
        <v>25</v>
      </c>
      <c r="L12" s="878">
        <v>30</v>
      </c>
      <c r="M12" s="878">
        <v>19</v>
      </c>
    </row>
    <row r="13" spans="1:13" s="374" customFormat="1" ht="47.25" customHeight="1" x14ac:dyDescent="0.2">
      <c r="A13" s="612">
        <v>1</v>
      </c>
      <c r="B13" s="609" t="s">
        <v>876</v>
      </c>
      <c r="C13" s="610">
        <v>294</v>
      </c>
      <c r="D13" s="609">
        <v>0</v>
      </c>
      <c r="E13" s="609">
        <v>0</v>
      </c>
      <c r="F13" s="609">
        <v>0</v>
      </c>
      <c r="G13" s="609">
        <v>0</v>
      </c>
      <c r="H13" s="609">
        <v>255</v>
      </c>
      <c r="I13" s="609">
        <v>264</v>
      </c>
      <c r="J13" s="609">
        <v>222</v>
      </c>
      <c r="K13" s="609">
        <v>131</v>
      </c>
      <c r="L13" s="609">
        <v>118</v>
      </c>
      <c r="M13" s="609">
        <v>84</v>
      </c>
    </row>
    <row r="14" spans="1:13" s="371" customFormat="1" ht="47.25" customHeight="1" x14ac:dyDescent="0.2">
      <c r="A14" s="1500" t="s">
        <v>880</v>
      </c>
      <c r="B14" s="1501"/>
      <c r="C14" s="609">
        <f>SUM(C12:C13)</f>
        <v>817</v>
      </c>
      <c r="D14" s="609">
        <f t="shared" ref="D14:M14" si="0">SUM(D12:D13)</f>
        <v>0</v>
      </c>
      <c r="E14" s="609">
        <f t="shared" si="0"/>
        <v>58</v>
      </c>
      <c r="F14" s="609">
        <f t="shared" si="0"/>
        <v>101</v>
      </c>
      <c r="G14" s="609">
        <f t="shared" si="0"/>
        <v>203</v>
      </c>
      <c r="H14" s="609">
        <f t="shared" si="0"/>
        <v>425</v>
      </c>
      <c r="I14" s="609">
        <f t="shared" si="0"/>
        <v>366</v>
      </c>
      <c r="J14" s="609">
        <f t="shared" si="0"/>
        <v>332</v>
      </c>
      <c r="K14" s="609">
        <f t="shared" si="0"/>
        <v>156</v>
      </c>
      <c r="L14" s="609">
        <f t="shared" si="0"/>
        <v>148</v>
      </c>
      <c r="M14" s="609">
        <f t="shared" si="0"/>
        <v>103</v>
      </c>
    </row>
    <row r="15" spans="1:13" x14ac:dyDescent="0.2">
      <c r="A15" s="611"/>
      <c r="B15" s="611"/>
      <c r="C15" s="611"/>
      <c r="D15" s="611"/>
      <c r="E15" s="1088"/>
      <c r="F15" s="1088"/>
      <c r="G15" s="1088"/>
      <c r="H15" s="1087"/>
      <c r="I15" s="1088"/>
      <c r="J15" s="1088"/>
      <c r="K15" s="1088"/>
      <c r="L15" s="1088"/>
      <c r="M15" s="1088"/>
    </row>
    <row r="17" spans="1:13" x14ac:dyDescent="0.2">
      <c r="H17" s="376"/>
      <c r="I17" s="376"/>
      <c r="J17" s="376"/>
      <c r="K17" s="376"/>
      <c r="L17" s="376"/>
      <c r="M17" s="376"/>
    </row>
    <row r="18" spans="1:13" ht="15.75" x14ac:dyDescent="0.25">
      <c r="H18" s="376"/>
      <c r="I18" s="71"/>
      <c r="J18" s="1347" t="s">
        <v>1055</v>
      </c>
      <c r="K18" s="1347"/>
      <c r="L18" s="1347"/>
      <c r="M18" s="376"/>
    </row>
    <row r="19" spans="1:13" ht="15.75" customHeight="1" x14ac:dyDescent="0.25">
      <c r="A19" s="1389"/>
      <c r="B19" s="1389"/>
      <c r="H19" s="109"/>
      <c r="I19" s="71"/>
      <c r="J19" s="1287" t="s">
        <v>1056</v>
      </c>
      <c r="K19" s="1287"/>
      <c r="L19" s="1287"/>
      <c r="M19" s="109"/>
    </row>
    <row r="20" spans="1:13" ht="15.75" x14ac:dyDescent="0.25">
      <c r="H20" s="109"/>
      <c r="I20" s="71"/>
      <c r="J20" s="71"/>
      <c r="K20" s="71"/>
      <c r="L20" s="71"/>
      <c r="M20" s="109"/>
    </row>
  </sheetData>
  <mergeCells count="16">
    <mergeCell ref="A19:B19"/>
    <mergeCell ref="A14:B14"/>
    <mergeCell ref="J18:L18"/>
    <mergeCell ref="J19:L19"/>
    <mergeCell ref="K8:M8"/>
    <mergeCell ref="A9:A10"/>
    <mergeCell ref="B9:B10"/>
    <mergeCell ref="C9:C10"/>
    <mergeCell ref="D9:D10"/>
    <mergeCell ref="E9:M9"/>
    <mergeCell ref="A6:C6"/>
    <mergeCell ref="H1:I1"/>
    <mergeCell ref="L1:M1"/>
    <mergeCell ref="C2:J2"/>
    <mergeCell ref="A3:M3"/>
    <mergeCell ref="A4:M4"/>
  </mergeCells>
  <pageMargins left="0.7" right="0.7" top="0.75" bottom="0.75" header="0.3" footer="0.3"/>
  <pageSetup scale="8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8"/>
  <sheetViews>
    <sheetView view="pageBreakPreview" zoomScaleNormal="80" zoomScaleSheetLayoutView="100" workbookViewId="0">
      <selection activeCell="K16" sqref="K16:M17"/>
    </sheetView>
  </sheetViews>
  <sheetFormatPr defaultRowHeight="12.75" x14ac:dyDescent="0.2"/>
  <cols>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1409" t="s">
        <v>0</v>
      </c>
      <c r="D1" s="1409"/>
      <c r="E1" s="1409"/>
      <c r="F1" s="1409"/>
      <c r="G1" s="1409"/>
      <c r="H1" s="1409"/>
      <c r="I1" s="1409"/>
      <c r="J1" s="114"/>
      <c r="K1" s="114"/>
      <c r="L1" s="1635" t="s">
        <v>485</v>
      </c>
      <c r="M1" s="1635"/>
      <c r="N1" s="114"/>
      <c r="O1" s="114"/>
      <c r="P1" s="114"/>
    </row>
    <row r="2" spans="1:16" ht="21" x14ac:dyDescent="0.35">
      <c r="B2" s="1410" t="s">
        <v>704</v>
      </c>
      <c r="C2" s="1410"/>
      <c r="D2" s="1410"/>
      <c r="E2" s="1410"/>
      <c r="F2" s="1410"/>
      <c r="G2" s="1410"/>
      <c r="H2" s="1410"/>
      <c r="I2" s="1410"/>
      <c r="J2" s="1410"/>
      <c r="K2" s="1410"/>
      <c r="L2" s="1410"/>
      <c r="M2" s="115"/>
      <c r="N2" s="115"/>
      <c r="O2" s="115"/>
      <c r="P2" s="115"/>
    </row>
    <row r="3" spans="1:16" ht="21" x14ac:dyDescent="0.35">
      <c r="C3" s="98"/>
      <c r="D3" s="98"/>
      <c r="E3" s="98"/>
      <c r="F3" s="98"/>
      <c r="G3" s="98"/>
      <c r="H3" s="98"/>
      <c r="I3" s="98"/>
      <c r="J3" s="98"/>
      <c r="K3" s="98"/>
      <c r="L3" s="98"/>
      <c r="M3" s="98"/>
      <c r="N3" s="115"/>
      <c r="O3" s="115"/>
      <c r="P3" s="115"/>
    </row>
    <row r="4" spans="1:16" ht="20.25" customHeight="1" x14ac:dyDescent="0.2">
      <c r="A4" s="1638" t="s">
        <v>484</v>
      </c>
      <c r="B4" s="1638"/>
      <c r="C4" s="1638"/>
      <c r="D4" s="1638"/>
      <c r="E4" s="1638"/>
      <c r="F4" s="1638"/>
      <c r="G4" s="1638"/>
      <c r="H4" s="1638"/>
      <c r="I4" s="1638"/>
      <c r="J4" s="1638"/>
      <c r="K4" s="1638"/>
      <c r="L4" s="1638"/>
      <c r="M4" s="1638"/>
    </row>
    <row r="5" spans="1:16" ht="20.25" customHeight="1" x14ac:dyDescent="0.2">
      <c r="A5" s="1591" t="s">
        <v>873</v>
      </c>
      <c r="B5" s="1591"/>
      <c r="C5" s="1591"/>
      <c r="D5" s="162"/>
      <c r="E5" s="162"/>
      <c r="F5" s="162"/>
      <c r="G5" s="162"/>
      <c r="H5" s="1407" t="s">
        <v>1036</v>
      </c>
      <c r="I5" s="1407"/>
      <c r="J5" s="1407"/>
      <c r="K5" s="1407"/>
      <c r="L5" s="1407"/>
      <c r="M5" s="1407"/>
      <c r="N5" s="67"/>
    </row>
    <row r="6" spans="1:16" ht="15" customHeight="1" x14ac:dyDescent="0.2">
      <c r="A6" s="1639" t="s">
        <v>63</v>
      </c>
      <c r="B6" s="1382" t="s">
        <v>886</v>
      </c>
      <c r="C6" s="1642" t="s">
        <v>377</v>
      </c>
      <c r="D6" s="1643"/>
      <c r="E6" s="1643"/>
      <c r="F6" s="1643"/>
      <c r="G6" s="1644"/>
      <c r="H6" s="1637" t="s">
        <v>374</v>
      </c>
      <c r="I6" s="1637"/>
      <c r="J6" s="1637"/>
      <c r="K6" s="1637"/>
      <c r="L6" s="1637"/>
      <c r="M6" s="1639" t="s">
        <v>250</v>
      </c>
    </row>
    <row r="7" spans="1:16" ht="12.75" customHeight="1" x14ac:dyDescent="0.2">
      <c r="A7" s="1640"/>
      <c r="B7" s="1382"/>
      <c r="C7" s="1645"/>
      <c r="D7" s="1646"/>
      <c r="E7" s="1646"/>
      <c r="F7" s="1646"/>
      <c r="G7" s="1647"/>
      <c r="H7" s="1637"/>
      <c r="I7" s="1637"/>
      <c r="J7" s="1637"/>
      <c r="K7" s="1637"/>
      <c r="L7" s="1637"/>
      <c r="M7" s="1640"/>
    </row>
    <row r="8" spans="1:16" ht="5.25" customHeight="1" x14ac:dyDescent="0.2">
      <c r="A8" s="1640"/>
      <c r="B8" s="1382" t="s">
        <v>886</v>
      </c>
      <c r="C8" s="1645"/>
      <c r="D8" s="1646"/>
      <c r="E8" s="1646"/>
      <c r="F8" s="1646"/>
      <c r="G8" s="1647"/>
      <c r="H8" s="1637"/>
      <c r="I8" s="1637"/>
      <c r="J8" s="1637"/>
      <c r="K8" s="1637"/>
      <c r="L8" s="1637"/>
      <c r="M8" s="1640"/>
    </row>
    <row r="9" spans="1:16" ht="68.25" customHeight="1" x14ac:dyDescent="0.2">
      <c r="A9" s="1641"/>
      <c r="B9" s="1382"/>
      <c r="C9" s="120" t="s">
        <v>251</v>
      </c>
      <c r="D9" s="120" t="s">
        <v>252</v>
      </c>
      <c r="E9" s="120" t="s">
        <v>253</v>
      </c>
      <c r="F9" s="120" t="s">
        <v>254</v>
      </c>
      <c r="G9" s="139" t="s">
        <v>255</v>
      </c>
      <c r="H9" s="138" t="s">
        <v>373</v>
      </c>
      <c r="I9" s="138" t="s">
        <v>378</v>
      </c>
      <c r="J9" s="138" t="s">
        <v>375</v>
      </c>
      <c r="K9" s="138" t="s">
        <v>376</v>
      </c>
      <c r="L9" s="138" t="s">
        <v>42</v>
      </c>
      <c r="M9" s="1641"/>
      <c r="O9" s="460"/>
    </row>
    <row r="10" spans="1:16" ht="15" x14ac:dyDescent="0.25">
      <c r="A10" s="121">
        <v>1</v>
      </c>
      <c r="B10" s="121">
        <v>2</v>
      </c>
      <c r="C10" s="121">
        <v>3</v>
      </c>
      <c r="D10" s="121">
        <v>4</v>
      </c>
      <c r="E10" s="121">
        <v>5</v>
      </c>
      <c r="F10" s="121">
        <v>6</v>
      </c>
      <c r="G10" s="121">
        <v>7</v>
      </c>
      <c r="H10" s="121">
        <v>8</v>
      </c>
      <c r="I10" s="121">
        <v>9</v>
      </c>
      <c r="J10" s="121">
        <v>10</v>
      </c>
      <c r="K10" s="121">
        <v>11</v>
      </c>
      <c r="L10" s="121">
        <v>12</v>
      </c>
      <c r="M10" s="121">
        <v>13</v>
      </c>
    </row>
    <row r="11" spans="1:16" s="215" customFormat="1" ht="39.75" customHeight="1" x14ac:dyDescent="0.2">
      <c r="A11" s="888">
        <v>1</v>
      </c>
      <c r="B11" s="889" t="s">
        <v>693</v>
      </c>
      <c r="C11" s="586">
        <v>0</v>
      </c>
      <c r="D11" s="586">
        <v>0</v>
      </c>
      <c r="E11" s="586">
        <v>0</v>
      </c>
      <c r="F11" s="586">
        <v>0</v>
      </c>
      <c r="G11" s="586">
        <v>0</v>
      </c>
      <c r="H11" s="586">
        <v>0</v>
      </c>
      <c r="I11" s="586">
        <v>0</v>
      </c>
      <c r="J11" s="586">
        <v>0</v>
      </c>
      <c r="K11" s="586">
        <v>0</v>
      </c>
      <c r="L11" s="586">
        <v>0</v>
      </c>
      <c r="M11" s="586">
        <v>0</v>
      </c>
      <c r="O11" s="250"/>
    </row>
    <row r="12" spans="1:16" s="215" customFormat="1" ht="39.75" customHeight="1" x14ac:dyDescent="0.2">
      <c r="A12" s="888">
        <v>2</v>
      </c>
      <c r="B12" s="582" t="s">
        <v>876</v>
      </c>
      <c r="C12" s="609">
        <v>0</v>
      </c>
      <c r="D12" s="609">
        <v>0</v>
      </c>
      <c r="E12" s="609">
        <v>0</v>
      </c>
      <c r="F12" s="609">
        <v>0</v>
      </c>
      <c r="G12" s="609">
        <v>0</v>
      </c>
      <c r="H12" s="609">
        <v>0</v>
      </c>
      <c r="I12" s="609">
        <v>0</v>
      </c>
      <c r="J12" s="609">
        <v>0</v>
      </c>
      <c r="K12" s="609">
        <v>0</v>
      </c>
      <c r="L12" s="609">
        <v>0</v>
      </c>
      <c r="M12" s="609">
        <v>0</v>
      </c>
      <c r="O12" s="250"/>
    </row>
    <row r="13" spans="1:16" s="215" customFormat="1" ht="39.75" customHeight="1" x14ac:dyDescent="0.2">
      <c r="A13" s="1500" t="s">
        <v>880</v>
      </c>
      <c r="B13" s="1501"/>
      <c r="C13" s="582">
        <f>SUM(C11:C12)</f>
        <v>0</v>
      </c>
      <c r="D13" s="582">
        <f t="shared" ref="D13:M13" si="0">SUM(D11:D12)</f>
        <v>0</v>
      </c>
      <c r="E13" s="582">
        <f t="shared" si="0"/>
        <v>0</v>
      </c>
      <c r="F13" s="582">
        <f t="shared" si="0"/>
        <v>0</v>
      </c>
      <c r="G13" s="582">
        <f t="shared" si="0"/>
        <v>0</v>
      </c>
      <c r="H13" s="582">
        <f t="shared" si="0"/>
        <v>0</v>
      </c>
      <c r="I13" s="582">
        <f t="shared" si="0"/>
        <v>0</v>
      </c>
      <c r="J13" s="582">
        <f t="shared" si="0"/>
        <v>0</v>
      </c>
      <c r="K13" s="582">
        <f t="shared" si="0"/>
        <v>0</v>
      </c>
      <c r="L13" s="582">
        <f t="shared" si="0"/>
        <v>0</v>
      </c>
      <c r="M13" s="582">
        <f t="shared" si="0"/>
        <v>0</v>
      </c>
    </row>
    <row r="14" spans="1:16" ht="16.5" customHeight="1" x14ac:dyDescent="0.2">
      <c r="B14" s="122"/>
      <c r="C14" s="1636"/>
      <c r="D14" s="1636"/>
      <c r="E14" s="1636"/>
      <c r="F14" s="1636"/>
      <c r="G14" s="529"/>
      <c r="H14" s="529"/>
      <c r="I14" s="529"/>
      <c r="J14" s="529"/>
      <c r="K14" s="529"/>
      <c r="L14" s="529"/>
      <c r="M14" s="529"/>
    </row>
    <row r="16" spans="1:16" x14ac:dyDescent="0.2">
      <c r="A16" s="104"/>
      <c r="B16" s="104"/>
      <c r="C16" s="104"/>
      <c r="D16" s="104"/>
      <c r="G16" s="113"/>
      <c r="H16" s="113"/>
      <c r="I16" s="336"/>
      <c r="J16" s="336"/>
      <c r="K16" s="1347" t="s">
        <v>1055</v>
      </c>
      <c r="L16" s="1347"/>
      <c r="M16" s="1347"/>
    </row>
    <row r="17" spans="1:13" ht="15" customHeight="1" x14ac:dyDescent="0.2">
      <c r="A17" s="104"/>
      <c r="B17" s="104"/>
      <c r="C17" s="104"/>
      <c r="D17" s="104"/>
      <c r="G17" s="113"/>
      <c r="H17" s="113"/>
      <c r="I17" s="113"/>
      <c r="J17" s="113"/>
      <c r="K17" s="1287" t="s">
        <v>1056</v>
      </c>
      <c r="L17" s="1287"/>
      <c r="M17" s="1287"/>
    </row>
    <row r="18" spans="1:13" x14ac:dyDescent="0.2">
      <c r="A18" s="1389"/>
      <c r="B18" s="1389"/>
      <c r="C18" s="104"/>
      <c r="D18" s="104"/>
      <c r="G18" s="109"/>
      <c r="H18" s="109"/>
      <c r="I18" s="106"/>
      <c r="J18" s="106"/>
      <c r="K18" s="106"/>
      <c r="L18" s="106"/>
    </row>
  </sheetData>
  <mergeCells count="17">
    <mergeCell ref="L1:M1"/>
    <mergeCell ref="C1:I1"/>
    <mergeCell ref="C14:F14"/>
    <mergeCell ref="H6:L8"/>
    <mergeCell ref="H5:M5"/>
    <mergeCell ref="A4:M4"/>
    <mergeCell ref="M6:M9"/>
    <mergeCell ref="A6:A9"/>
    <mergeCell ref="C6:G8"/>
    <mergeCell ref="A5:C5"/>
    <mergeCell ref="B6:B7"/>
    <mergeCell ref="B8:B9"/>
    <mergeCell ref="A13:B13"/>
    <mergeCell ref="K16:M16"/>
    <mergeCell ref="K17:M17"/>
    <mergeCell ref="A18:B18"/>
    <mergeCell ref="B2:L2"/>
  </mergeCells>
  <printOptions horizontalCentered="1"/>
  <pageMargins left="0.70866141732283472" right="0.70866141732283472" top="0.23622047244094491" bottom="0" header="0.31496062992125984" footer="0.31496062992125984"/>
  <pageSetup paperSize="9" scale="80" orientation="landscape" r:id="rId1"/>
  <colBreaks count="1" manualBreakCount="1">
    <brk id="13"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5"/>
  <sheetViews>
    <sheetView view="pageBreakPreview" topLeftCell="A21" zoomScaleSheetLayoutView="100" workbookViewId="0">
      <selection activeCell="I45" sqref="I45"/>
    </sheetView>
  </sheetViews>
  <sheetFormatPr defaultRowHeight="12.75" x14ac:dyDescent="0.2"/>
  <cols>
    <col min="1" max="1" width="36" customWidth="1"/>
    <col min="2" max="2" width="25.7109375" customWidth="1"/>
    <col min="3" max="3" width="21.85546875" customWidth="1"/>
    <col min="4" max="4" width="22.5703125" customWidth="1"/>
    <col min="5" max="5" width="19.42578125" customWidth="1"/>
    <col min="6" max="6" width="17.42578125" customWidth="1"/>
  </cols>
  <sheetData>
    <row r="1" spans="1:12" ht="18" x14ac:dyDescent="0.35">
      <c r="A1" s="1409" t="s">
        <v>0</v>
      </c>
      <c r="B1" s="1409"/>
      <c r="C1" s="1409"/>
      <c r="D1" s="1409"/>
      <c r="E1" s="1409"/>
      <c r="F1" s="123" t="s">
        <v>487</v>
      </c>
      <c r="G1" s="114"/>
      <c r="H1" s="114"/>
      <c r="I1" s="114"/>
      <c r="J1" s="114"/>
      <c r="K1" s="114"/>
      <c r="L1" s="114"/>
    </row>
    <row r="2" spans="1:12" ht="21" x14ac:dyDescent="0.35">
      <c r="A2" s="1410" t="s">
        <v>704</v>
      </c>
      <c r="B2" s="1410"/>
      <c r="C2" s="1410"/>
      <c r="D2" s="1410"/>
      <c r="E2" s="1410"/>
      <c r="F2" s="1410"/>
      <c r="G2" s="115"/>
      <c r="H2" s="115"/>
      <c r="I2" s="115"/>
      <c r="J2" s="115"/>
      <c r="K2" s="115"/>
      <c r="L2" s="115"/>
    </row>
    <row r="3" spans="1:12" x14ac:dyDescent="0.2">
      <c r="A3" s="91"/>
      <c r="B3" s="91"/>
      <c r="C3" s="91"/>
      <c r="D3" s="91"/>
      <c r="E3" s="91"/>
      <c r="F3" s="91"/>
    </row>
    <row r="4" spans="1:12" ht="18.75" x14ac:dyDescent="0.2">
      <c r="A4" s="1648" t="s">
        <v>486</v>
      </c>
      <c r="B4" s="1648"/>
      <c r="C4" s="1648"/>
      <c r="D4" s="1648"/>
      <c r="E4" s="1648"/>
      <c r="F4" s="1648"/>
      <c r="G4" s="1648"/>
    </row>
    <row r="5" spans="1:12" ht="18.75" x14ac:dyDescent="0.2">
      <c r="A5" s="1650"/>
      <c r="B5" s="1650"/>
      <c r="C5" s="124"/>
      <c r="D5" s="124"/>
      <c r="E5" s="124"/>
      <c r="F5" s="124"/>
      <c r="G5" s="124"/>
    </row>
    <row r="6" spans="1:12" ht="31.5" x14ac:dyDescent="0.25">
      <c r="A6" s="125"/>
      <c r="B6" s="126" t="s">
        <v>279</v>
      </c>
      <c r="C6" s="126" t="s">
        <v>280</v>
      </c>
      <c r="D6" s="163"/>
      <c r="E6" s="127"/>
      <c r="F6" s="127"/>
    </row>
    <row r="7" spans="1:12" ht="15" x14ac:dyDescent="0.25">
      <c r="A7" s="128" t="s">
        <v>281</v>
      </c>
      <c r="B7" s="613" t="s">
        <v>996</v>
      </c>
      <c r="C7" s="613" t="s">
        <v>1002</v>
      </c>
      <c r="D7" s="131"/>
      <c r="E7" s="127"/>
      <c r="F7" s="127"/>
      <c r="H7" s="11"/>
    </row>
    <row r="8" spans="1:12" ht="31.5" customHeight="1" x14ac:dyDescent="0.25">
      <c r="A8" s="128" t="s">
        <v>282</v>
      </c>
      <c r="B8" s="613" t="s">
        <v>997</v>
      </c>
      <c r="C8" s="613" t="s">
        <v>1002</v>
      </c>
      <c r="D8" s="131"/>
      <c r="E8" s="127"/>
      <c r="F8" s="127"/>
      <c r="H8" s="11"/>
    </row>
    <row r="9" spans="1:12" ht="13.5" customHeight="1" x14ac:dyDescent="0.25">
      <c r="A9" s="128" t="s">
        <v>283</v>
      </c>
      <c r="B9" s="613" t="s">
        <v>998</v>
      </c>
      <c r="C9" s="613" t="s">
        <v>1002</v>
      </c>
      <c r="D9" s="131"/>
      <c r="E9" s="127"/>
      <c r="F9" s="127"/>
    </row>
    <row r="10" spans="1:12" ht="13.5" customHeight="1" x14ac:dyDescent="0.25">
      <c r="A10" s="129" t="s">
        <v>284</v>
      </c>
      <c r="B10" s="614">
        <v>18001804132</v>
      </c>
      <c r="C10" s="613" t="s">
        <v>1002</v>
      </c>
      <c r="D10" s="131"/>
      <c r="E10" s="127"/>
      <c r="F10" s="127"/>
    </row>
    <row r="11" spans="1:12" ht="13.5" customHeight="1" x14ac:dyDescent="0.25">
      <c r="A11" s="129" t="s">
        <v>285</v>
      </c>
      <c r="B11" s="615" t="s">
        <v>999</v>
      </c>
      <c r="C11" s="613" t="s">
        <v>1002</v>
      </c>
      <c r="D11" s="131"/>
      <c r="E11" s="127"/>
      <c r="F11" s="127"/>
    </row>
    <row r="12" spans="1:12" ht="13.5" customHeight="1" x14ac:dyDescent="0.25">
      <c r="A12" s="129" t="s">
        <v>286</v>
      </c>
      <c r="B12" s="613"/>
      <c r="C12" s="613" t="s">
        <v>1002</v>
      </c>
      <c r="D12" s="131"/>
      <c r="E12" s="127"/>
      <c r="F12" s="127"/>
    </row>
    <row r="13" spans="1:12" ht="33.75" x14ac:dyDescent="0.25">
      <c r="A13" s="129" t="s">
        <v>287</v>
      </c>
      <c r="B13" s="616" t="s">
        <v>1000</v>
      </c>
      <c r="C13" s="613" t="s">
        <v>1002</v>
      </c>
      <c r="D13" s="131"/>
      <c r="E13" s="127"/>
      <c r="F13" s="127"/>
    </row>
    <row r="14" spans="1:12" ht="13.5" customHeight="1" x14ac:dyDescent="0.25">
      <c r="A14" s="129" t="s">
        <v>288</v>
      </c>
      <c r="B14" s="613"/>
      <c r="C14" s="613" t="s">
        <v>1002</v>
      </c>
      <c r="D14" s="131"/>
      <c r="E14" s="127"/>
      <c r="F14" s="127"/>
    </row>
    <row r="15" spans="1:12" ht="13.5" customHeight="1" x14ac:dyDescent="0.25">
      <c r="A15" s="129" t="s">
        <v>289</v>
      </c>
      <c r="B15" s="613"/>
      <c r="C15" s="613" t="s">
        <v>1002</v>
      </c>
      <c r="D15" s="131"/>
      <c r="E15" s="127"/>
      <c r="F15" s="127"/>
    </row>
    <row r="16" spans="1:12" ht="13.5" customHeight="1" x14ac:dyDescent="0.25">
      <c r="A16" s="129" t="s">
        <v>290</v>
      </c>
      <c r="B16" s="613"/>
      <c r="C16" s="613" t="s">
        <v>1002</v>
      </c>
      <c r="D16" s="131"/>
      <c r="E16" s="127"/>
      <c r="F16" s="127"/>
    </row>
    <row r="17" spans="1:8" ht="13.5" customHeight="1" x14ac:dyDescent="0.25">
      <c r="A17" s="129" t="s">
        <v>291</v>
      </c>
      <c r="B17" s="613" t="s">
        <v>1001</v>
      </c>
      <c r="C17" s="613" t="s">
        <v>1002</v>
      </c>
      <c r="D17" s="131"/>
      <c r="E17" s="127"/>
      <c r="F17" s="127"/>
    </row>
    <row r="18" spans="1:8" ht="13.5" customHeight="1" x14ac:dyDescent="0.25">
      <c r="A18" s="130"/>
      <c r="B18" s="131"/>
      <c r="C18" s="131"/>
      <c r="D18" s="131"/>
      <c r="E18" s="127"/>
      <c r="F18" s="127"/>
    </row>
    <row r="19" spans="1:8" ht="13.5" customHeight="1" x14ac:dyDescent="0.2">
      <c r="A19" s="1649" t="s">
        <v>292</v>
      </c>
      <c r="B19" s="1649"/>
      <c r="C19" s="1649"/>
      <c r="D19" s="1649"/>
      <c r="E19" s="1649"/>
      <c r="F19" s="1649"/>
      <c r="G19" s="1649"/>
    </row>
    <row r="20" spans="1:8" ht="15" x14ac:dyDescent="0.25">
      <c r="A20" s="127"/>
      <c r="B20" s="127"/>
      <c r="C20" s="127"/>
      <c r="D20" s="127"/>
      <c r="E20" s="1449" t="s">
        <v>1036</v>
      </c>
      <c r="F20" s="1449"/>
      <c r="G20" s="73"/>
    </row>
    <row r="21" spans="1:8" ht="46.15" customHeight="1" x14ac:dyDescent="0.2">
      <c r="A21" s="118" t="s">
        <v>380</v>
      </c>
      <c r="B21" s="101" t="s">
        <v>612</v>
      </c>
      <c r="C21" s="132" t="s">
        <v>293</v>
      </c>
      <c r="D21" s="133" t="s">
        <v>294</v>
      </c>
      <c r="E21" s="154" t="s">
        <v>295</v>
      </c>
      <c r="F21" s="154" t="s">
        <v>296</v>
      </c>
      <c r="G21" s="9"/>
    </row>
    <row r="22" spans="1:8" ht="15" x14ac:dyDescent="0.25">
      <c r="A22" s="128" t="s">
        <v>297</v>
      </c>
      <c r="B22" s="134">
        <v>0</v>
      </c>
      <c r="C22" s="134">
        <v>0</v>
      </c>
      <c r="D22" s="209">
        <v>0</v>
      </c>
      <c r="E22" s="210">
        <v>0</v>
      </c>
      <c r="F22" s="210">
        <v>0</v>
      </c>
      <c r="G22" s="208"/>
      <c r="H22" s="11"/>
    </row>
    <row r="23" spans="1:8" ht="15" x14ac:dyDescent="0.25">
      <c r="A23" s="128" t="s">
        <v>298</v>
      </c>
      <c r="B23" s="134">
        <v>0</v>
      </c>
      <c r="C23" s="134">
        <v>0</v>
      </c>
      <c r="D23" s="209">
        <v>0</v>
      </c>
      <c r="E23" s="210">
        <v>0</v>
      </c>
      <c r="F23" s="210">
        <v>0</v>
      </c>
      <c r="H23" s="11"/>
    </row>
    <row r="24" spans="1:8" ht="15" x14ac:dyDescent="0.25">
      <c r="A24" s="128" t="s">
        <v>299</v>
      </c>
      <c r="B24" s="134">
        <v>0</v>
      </c>
      <c r="C24" s="134">
        <v>0</v>
      </c>
      <c r="D24" s="209">
        <v>0</v>
      </c>
      <c r="E24" s="210">
        <v>0</v>
      </c>
      <c r="F24" s="210">
        <v>0</v>
      </c>
    </row>
    <row r="25" spans="1:8" ht="25.5" x14ac:dyDescent="0.25">
      <c r="A25" s="128" t="s">
        <v>300</v>
      </c>
      <c r="B25" s="134">
        <v>0</v>
      </c>
      <c r="C25" s="134">
        <v>0</v>
      </c>
      <c r="D25" s="209">
        <v>0</v>
      </c>
      <c r="E25" s="210">
        <v>0</v>
      </c>
      <c r="F25" s="210">
        <v>0</v>
      </c>
    </row>
    <row r="26" spans="1:8" ht="32.25" customHeight="1" x14ac:dyDescent="0.25">
      <c r="A26" s="128" t="s">
        <v>301</v>
      </c>
      <c r="B26" s="134">
        <v>0</v>
      </c>
      <c r="C26" s="134">
        <v>0</v>
      </c>
      <c r="D26" s="209">
        <v>0</v>
      </c>
      <c r="E26" s="210">
        <v>0</v>
      </c>
      <c r="F26" s="210">
        <v>0</v>
      </c>
    </row>
    <row r="27" spans="1:8" ht="15" x14ac:dyDescent="0.25">
      <c r="A27" s="128" t="s">
        <v>302</v>
      </c>
      <c r="B27" s="134">
        <v>0</v>
      </c>
      <c r="C27" s="134">
        <v>0</v>
      </c>
      <c r="D27" s="209">
        <v>0</v>
      </c>
      <c r="E27" s="210">
        <v>0</v>
      </c>
      <c r="F27" s="210">
        <v>0</v>
      </c>
    </row>
    <row r="28" spans="1:8" ht="15" x14ac:dyDescent="0.25">
      <c r="A28" s="128" t="s">
        <v>303</v>
      </c>
      <c r="B28" s="134">
        <v>0</v>
      </c>
      <c r="C28" s="134">
        <v>0</v>
      </c>
      <c r="D28" s="209">
        <v>0</v>
      </c>
      <c r="E28" s="210">
        <v>0</v>
      </c>
      <c r="F28" s="210">
        <v>0</v>
      </c>
    </row>
    <row r="29" spans="1:8" ht="15" x14ac:dyDescent="0.25">
      <c r="A29" s="128" t="s">
        <v>304</v>
      </c>
      <c r="B29" s="134">
        <v>0</v>
      </c>
      <c r="C29" s="134">
        <v>0</v>
      </c>
      <c r="D29" s="209">
        <v>0</v>
      </c>
      <c r="E29" s="210">
        <v>0</v>
      </c>
      <c r="F29" s="210">
        <v>0</v>
      </c>
    </row>
    <row r="30" spans="1:8" ht="15" x14ac:dyDescent="0.25">
      <c r="A30" s="128" t="s">
        <v>305</v>
      </c>
      <c r="B30" s="134">
        <v>0</v>
      </c>
      <c r="C30" s="134">
        <v>0</v>
      </c>
      <c r="D30" s="209">
        <v>0</v>
      </c>
      <c r="E30" s="210">
        <v>0</v>
      </c>
      <c r="F30" s="210">
        <v>0</v>
      </c>
    </row>
    <row r="31" spans="1:8" ht="15" x14ac:dyDescent="0.25">
      <c r="A31" s="128" t="s">
        <v>306</v>
      </c>
      <c r="B31" s="134">
        <v>0</v>
      </c>
      <c r="C31" s="134">
        <v>0</v>
      </c>
      <c r="D31" s="209">
        <v>0</v>
      </c>
      <c r="E31" s="210">
        <v>0</v>
      </c>
      <c r="F31" s="210">
        <v>0</v>
      </c>
    </row>
    <row r="32" spans="1:8" ht="15" x14ac:dyDescent="0.25">
      <c r="A32" s="128" t="s">
        <v>307</v>
      </c>
      <c r="B32" s="134">
        <v>0</v>
      </c>
      <c r="C32" s="134">
        <v>0</v>
      </c>
      <c r="D32" s="209">
        <v>0</v>
      </c>
      <c r="E32" s="210">
        <v>0</v>
      </c>
      <c r="F32" s="210">
        <v>0</v>
      </c>
    </row>
    <row r="33" spans="1:7" ht="15" x14ac:dyDescent="0.25">
      <c r="A33" s="128" t="s">
        <v>308</v>
      </c>
      <c r="B33" s="134">
        <v>0</v>
      </c>
      <c r="C33" s="134">
        <v>0</v>
      </c>
      <c r="D33" s="209">
        <v>0</v>
      </c>
      <c r="E33" s="210">
        <v>0</v>
      </c>
      <c r="F33" s="210">
        <v>0</v>
      </c>
    </row>
    <row r="34" spans="1:7" ht="15" x14ac:dyDescent="0.25">
      <c r="A34" s="128" t="s">
        <v>309</v>
      </c>
      <c r="B34" s="134">
        <v>0</v>
      </c>
      <c r="C34" s="134">
        <v>0</v>
      </c>
      <c r="D34" s="209">
        <v>0</v>
      </c>
      <c r="E34" s="210">
        <v>0</v>
      </c>
      <c r="F34" s="210">
        <v>0</v>
      </c>
    </row>
    <row r="35" spans="1:7" ht="15" x14ac:dyDescent="0.25">
      <c r="A35" s="128" t="s">
        <v>310</v>
      </c>
      <c r="B35" s="134">
        <v>0</v>
      </c>
      <c r="C35" s="134">
        <v>0</v>
      </c>
      <c r="D35" s="209">
        <v>0</v>
      </c>
      <c r="E35" s="210">
        <v>0</v>
      </c>
      <c r="F35" s="210">
        <v>0</v>
      </c>
    </row>
    <row r="36" spans="1:7" ht="15" x14ac:dyDescent="0.25">
      <c r="A36" s="128" t="s">
        <v>311</v>
      </c>
      <c r="B36" s="134">
        <v>0</v>
      </c>
      <c r="C36" s="134">
        <v>0</v>
      </c>
      <c r="D36" s="209">
        <v>0</v>
      </c>
      <c r="E36" s="210">
        <v>0</v>
      </c>
      <c r="F36" s="210">
        <v>0</v>
      </c>
    </row>
    <row r="37" spans="1:7" ht="15" x14ac:dyDescent="0.25">
      <c r="A37" s="128" t="s">
        <v>312</v>
      </c>
      <c r="B37" s="134">
        <v>0</v>
      </c>
      <c r="C37" s="134">
        <v>0</v>
      </c>
      <c r="D37" s="209">
        <v>0</v>
      </c>
      <c r="E37" s="210">
        <v>0</v>
      </c>
      <c r="F37" s="210">
        <v>0</v>
      </c>
    </row>
    <row r="38" spans="1:7" ht="15" x14ac:dyDescent="0.25">
      <c r="A38" s="128" t="s">
        <v>42</v>
      </c>
      <c r="B38" s="134">
        <v>0</v>
      </c>
      <c r="C38" s="134">
        <v>0</v>
      </c>
      <c r="D38" s="209">
        <v>0</v>
      </c>
      <c r="E38" s="210">
        <v>0</v>
      </c>
      <c r="F38" s="210">
        <v>0</v>
      </c>
    </row>
    <row r="39" spans="1:7" ht="15" x14ac:dyDescent="0.25">
      <c r="A39" s="134" t="s">
        <v>15</v>
      </c>
      <c r="B39" s="134">
        <v>0</v>
      </c>
      <c r="C39" s="134">
        <v>0</v>
      </c>
      <c r="D39" s="209">
        <v>0</v>
      </c>
      <c r="E39" s="210">
        <v>0</v>
      </c>
      <c r="F39" s="210">
        <v>0</v>
      </c>
    </row>
    <row r="43" spans="1:7" ht="15" customHeight="1" x14ac:dyDescent="0.2">
      <c r="A43" s="104"/>
      <c r="B43" s="104"/>
      <c r="C43" s="104"/>
      <c r="D43" s="113"/>
      <c r="E43" s="113"/>
      <c r="F43" s="113"/>
      <c r="G43" s="105"/>
    </row>
    <row r="44" spans="1:7" ht="15" customHeight="1" x14ac:dyDescent="0.2">
      <c r="A44" s="104"/>
      <c r="B44" s="104"/>
      <c r="C44" s="104"/>
      <c r="D44" s="113"/>
      <c r="E44" s="1347" t="s">
        <v>1055</v>
      </c>
      <c r="F44" s="1347"/>
      <c r="G44" s="1347"/>
    </row>
    <row r="45" spans="1:7" x14ac:dyDescent="0.2">
      <c r="A45" s="1389"/>
      <c r="B45" s="1389"/>
      <c r="C45" s="104"/>
      <c r="D45" s="337"/>
      <c r="E45" s="1287" t="s">
        <v>1056</v>
      </c>
      <c r="F45" s="1287"/>
      <c r="G45" s="1287"/>
    </row>
  </sheetData>
  <mergeCells count="9">
    <mergeCell ref="A45:B45"/>
    <mergeCell ref="E44:G44"/>
    <mergeCell ref="E45:G45"/>
    <mergeCell ref="A1:E1"/>
    <mergeCell ref="A2:F2"/>
    <mergeCell ref="A4:G4"/>
    <mergeCell ref="A19:G19"/>
    <mergeCell ref="E20:F20"/>
    <mergeCell ref="A5:B5"/>
  </mergeCells>
  <hyperlinks>
    <hyperlink ref="B13" r:id="rId1" display="ceokargilbaroo@gmail.com/ ceo"/>
  </hyperlinks>
  <printOptions horizontalCentered="1"/>
  <pageMargins left="0.70866141732283472" right="0.70866141732283472" top="0.23622047244094491" bottom="0" header="0.31496062992125984" footer="0.31496062992125984"/>
  <pageSetup paperSize="9" scale="75" orientation="landscape"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90" zoomScaleSheetLayoutView="90" workbookViewId="0">
      <selection activeCell="C20" sqref="C20"/>
    </sheetView>
  </sheetViews>
  <sheetFormatPr defaultRowHeight="12.75" x14ac:dyDescent="0.2"/>
  <cols>
    <col min="1" max="1" width="6.85546875" customWidth="1"/>
    <col min="7" max="7" width="9.7109375" customWidth="1"/>
    <col min="8" max="8" width="22.85546875" customWidth="1"/>
  </cols>
  <sheetData>
    <row r="2" spans="2:8" x14ac:dyDescent="0.2">
      <c r="B2" s="11"/>
    </row>
    <row r="4" spans="2:8" ht="12.75" customHeight="1" x14ac:dyDescent="0.2">
      <c r="B4" s="1651" t="s">
        <v>884</v>
      </c>
      <c r="C4" s="1651"/>
      <c r="D4" s="1651"/>
      <c r="E4" s="1651"/>
      <c r="F4" s="1651"/>
      <c r="G4" s="1651"/>
      <c r="H4" s="1651"/>
    </row>
    <row r="5" spans="2:8" ht="12.75" customHeight="1" x14ac:dyDescent="0.2">
      <c r="B5" s="1651"/>
      <c r="C5" s="1651"/>
      <c r="D5" s="1651"/>
      <c r="E5" s="1651"/>
      <c r="F5" s="1651"/>
      <c r="G5" s="1651"/>
      <c r="H5" s="1651"/>
    </row>
    <row r="6" spans="2:8" ht="12.75" customHeight="1" x14ac:dyDescent="0.2">
      <c r="B6" s="1651"/>
      <c r="C6" s="1651"/>
      <c r="D6" s="1651"/>
      <c r="E6" s="1651"/>
      <c r="F6" s="1651"/>
      <c r="G6" s="1651"/>
      <c r="H6" s="1651"/>
    </row>
    <row r="7" spans="2:8" ht="12.75" customHeight="1" x14ac:dyDescent="0.2">
      <c r="B7" s="1651"/>
      <c r="C7" s="1651"/>
      <c r="D7" s="1651"/>
      <c r="E7" s="1651"/>
      <c r="F7" s="1651"/>
      <c r="G7" s="1651"/>
      <c r="H7" s="1651"/>
    </row>
    <row r="8" spans="2:8" ht="12.75" customHeight="1" x14ac:dyDescent="0.2">
      <c r="B8" s="1651"/>
      <c r="C8" s="1651"/>
      <c r="D8" s="1651"/>
      <c r="E8" s="1651"/>
      <c r="F8" s="1651"/>
      <c r="G8" s="1651"/>
      <c r="H8" s="1651"/>
    </row>
    <row r="9" spans="2:8" ht="12.75" customHeight="1" x14ac:dyDescent="0.2">
      <c r="B9" s="1651"/>
      <c r="C9" s="1651"/>
      <c r="D9" s="1651"/>
      <c r="E9" s="1651"/>
      <c r="F9" s="1651"/>
      <c r="G9" s="1651"/>
      <c r="H9" s="1651"/>
    </row>
    <row r="10" spans="2:8" ht="12.75" customHeight="1" x14ac:dyDescent="0.2">
      <c r="B10" s="1651"/>
      <c r="C10" s="1651"/>
      <c r="D10" s="1651"/>
      <c r="E10" s="1651"/>
      <c r="F10" s="1651"/>
      <c r="G10" s="1651"/>
      <c r="H10" s="1651"/>
    </row>
    <row r="11" spans="2:8" ht="12.75" customHeight="1" x14ac:dyDescent="0.2">
      <c r="B11" s="1651"/>
      <c r="C11" s="1651"/>
      <c r="D11" s="1651"/>
      <c r="E11" s="1651"/>
      <c r="F11" s="1651"/>
      <c r="G11" s="1651"/>
      <c r="H11" s="1651"/>
    </row>
    <row r="12" spans="2:8" ht="12.75" customHeight="1" x14ac:dyDescent="0.2">
      <c r="B12" s="1651"/>
      <c r="C12" s="1651"/>
      <c r="D12" s="1651"/>
      <c r="E12" s="1651"/>
      <c r="F12" s="1651"/>
      <c r="G12" s="1651"/>
      <c r="H12" s="1651"/>
    </row>
    <row r="13" spans="2:8" ht="168.75" customHeight="1" x14ac:dyDescent="0.2">
      <c r="B13" s="1651"/>
      <c r="C13" s="1651"/>
      <c r="D13" s="1651"/>
      <c r="E13" s="1651"/>
      <c r="F13" s="1651"/>
      <c r="G13" s="1651"/>
      <c r="H13" s="1651"/>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topLeftCell="F7" zoomScale="90" zoomScaleNormal="90" zoomScaleSheetLayoutView="90" workbookViewId="0">
      <selection activeCell="H26" sqref="H26"/>
    </sheetView>
  </sheetViews>
  <sheetFormatPr defaultColWidth="9.140625" defaultRowHeight="14.25" x14ac:dyDescent="0.2"/>
  <cols>
    <col min="1" max="1" width="4.7109375" style="35" customWidth="1"/>
    <col min="2" max="2" width="14.7109375" style="35" customWidth="1"/>
    <col min="3" max="3" width="11.7109375" style="35" customWidth="1"/>
    <col min="4" max="4" width="12" style="35" customWidth="1"/>
    <col min="5" max="5" width="11.85546875" style="35" customWidth="1"/>
    <col min="6" max="6" width="18.85546875" style="35" customWidth="1"/>
    <col min="7" max="7" width="10.140625" style="35" customWidth="1"/>
    <col min="8" max="8" width="14.7109375" style="35" customWidth="1"/>
    <col min="9" max="9" width="15.28515625" style="35" customWidth="1"/>
    <col min="10" max="10" width="14.7109375" style="35" customWidth="1"/>
    <col min="11" max="11" width="11.85546875" style="35" customWidth="1"/>
    <col min="12" max="16384" width="9.140625" style="35"/>
  </cols>
  <sheetData>
    <row r="1" spans="1:19" ht="15" customHeight="1" x14ac:dyDescent="0.25">
      <c r="C1" s="1243"/>
      <c r="D1" s="1243"/>
      <c r="E1" s="1243"/>
      <c r="F1" s="1243"/>
      <c r="G1" s="1243"/>
      <c r="H1" s="1243"/>
      <c r="I1" s="543"/>
      <c r="J1" s="546" t="s">
        <v>488</v>
      </c>
    </row>
    <row r="2" spans="1:19" s="38" customFormat="1" ht="19.5" customHeight="1" x14ac:dyDescent="0.2">
      <c r="A2" s="1652" t="s">
        <v>0</v>
      </c>
      <c r="B2" s="1652"/>
      <c r="C2" s="1652"/>
      <c r="D2" s="1652"/>
      <c r="E2" s="1652"/>
      <c r="F2" s="1652"/>
      <c r="G2" s="1652"/>
      <c r="H2" s="1652"/>
      <c r="I2" s="1652"/>
      <c r="J2" s="1652"/>
    </row>
    <row r="3" spans="1:19" s="38" customFormat="1" ht="19.5" customHeight="1" x14ac:dyDescent="0.2">
      <c r="A3" s="1653" t="s">
        <v>704</v>
      </c>
      <c r="B3" s="1653"/>
      <c r="C3" s="1653"/>
      <c r="D3" s="1653"/>
      <c r="E3" s="1653"/>
      <c r="F3" s="1653"/>
      <c r="G3" s="1653"/>
      <c r="H3" s="1653"/>
      <c r="I3" s="1653"/>
      <c r="J3" s="1653"/>
    </row>
    <row r="4" spans="1:19" s="38" customFormat="1" ht="14.25" customHeight="1" x14ac:dyDescent="0.2">
      <c r="A4" s="42"/>
      <c r="B4" s="42"/>
      <c r="C4" s="42"/>
      <c r="D4" s="42"/>
      <c r="E4" s="42"/>
      <c r="F4" s="42"/>
      <c r="G4" s="42"/>
      <c r="H4" s="42"/>
      <c r="I4" s="42"/>
      <c r="J4" s="42"/>
    </row>
    <row r="5" spans="1:19" s="38" customFormat="1" ht="18" customHeight="1" x14ac:dyDescent="0.2">
      <c r="A5" s="1654" t="s">
        <v>1008</v>
      </c>
      <c r="B5" s="1654"/>
      <c r="C5" s="1654"/>
      <c r="D5" s="1654"/>
      <c r="E5" s="1654"/>
      <c r="F5" s="1654"/>
      <c r="G5" s="1654"/>
      <c r="H5" s="1654"/>
      <c r="I5" s="1654"/>
      <c r="J5" s="1654"/>
    </row>
    <row r="6" spans="1:19" ht="15.75" x14ac:dyDescent="0.25">
      <c r="A6" s="1650" t="s">
        <v>1009</v>
      </c>
      <c r="B6" s="1650"/>
      <c r="C6" s="79"/>
      <c r="D6" s="79"/>
      <c r="E6" s="79"/>
      <c r="F6" s="79"/>
      <c r="G6" s="79"/>
      <c r="H6" s="79"/>
      <c r="I6" s="92"/>
      <c r="J6" s="92"/>
    </row>
    <row r="7" spans="1:19" ht="29.25" customHeight="1" x14ac:dyDescent="0.2">
      <c r="A7" s="1611" t="s">
        <v>63</v>
      </c>
      <c r="B7" s="1611" t="s">
        <v>64</v>
      </c>
      <c r="C7" s="1611" t="s">
        <v>65</v>
      </c>
      <c r="D7" s="1611" t="s">
        <v>136</v>
      </c>
      <c r="E7" s="1611"/>
      <c r="F7" s="1611"/>
      <c r="G7" s="1611"/>
      <c r="H7" s="1611"/>
      <c r="I7" s="1656" t="s">
        <v>203</v>
      </c>
      <c r="J7" s="1611" t="s">
        <v>66</v>
      </c>
      <c r="K7" s="1611" t="s">
        <v>193</v>
      </c>
    </row>
    <row r="8" spans="1:19" ht="34.15" customHeight="1" x14ac:dyDescent="0.2">
      <c r="A8" s="1611"/>
      <c r="B8" s="1611"/>
      <c r="C8" s="1611"/>
      <c r="D8" s="1611" t="s">
        <v>68</v>
      </c>
      <c r="E8" s="1611" t="s">
        <v>69</v>
      </c>
      <c r="F8" s="1611"/>
      <c r="G8" s="1611"/>
      <c r="H8" s="1656" t="s">
        <v>70</v>
      </c>
      <c r="I8" s="1657"/>
      <c r="J8" s="1611"/>
      <c r="K8" s="1611"/>
      <c r="R8" s="37"/>
      <c r="S8" s="37"/>
    </row>
    <row r="9" spans="1:19" ht="33.75" customHeight="1" x14ac:dyDescent="0.2">
      <c r="A9" s="1611"/>
      <c r="B9" s="1611"/>
      <c r="C9" s="1611"/>
      <c r="D9" s="1611"/>
      <c r="E9" s="547" t="s">
        <v>71</v>
      </c>
      <c r="F9" s="547" t="s">
        <v>72</v>
      </c>
      <c r="G9" s="547" t="s">
        <v>15</v>
      </c>
      <c r="H9" s="1658"/>
      <c r="I9" s="1658"/>
      <c r="J9" s="1611"/>
      <c r="K9" s="1611"/>
    </row>
    <row r="10" spans="1:19" s="39" customFormat="1" ht="17.100000000000001" customHeight="1" x14ac:dyDescent="0.2">
      <c r="A10" s="547">
        <v>1</v>
      </c>
      <c r="B10" s="547">
        <v>2</v>
      </c>
      <c r="C10" s="547">
        <v>3</v>
      </c>
      <c r="D10" s="547">
        <v>4</v>
      </c>
      <c r="E10" s="547">
        <v>5</v>
      </c>
      <c r="F10" s="547">
        <v>6</v>
      </c>
      <c r="G10" s="547">
        <v>7</v>
      </c>
      <c r="H10" s="547">
        <v>8</v>
      </c>
      <c r="I10" s="547">
        <v>9</v>
      </c>
      <c r="J10" s="547">
        <v>10</v>
      </c>
      <c r="K10" s="547">
        <v>11</v>
      </c>
    </row>
    <row r="11" spans="1:19" s="305" customFormat="1" ht="15" x14ac:dyDescent="0.2">
      <c r="A11" s="303">
        <v>1</v>
      </c>
      <c r="B11" s="304" t="s">
        <v>708</v>
      </c>
      <c r="C11" s="378">
        <v>30</v>
      </c>
      <c r="D11" s="378">
        <v>0</v>
      </c>
      <c r="E11" s="378">
        <v>4</v>
      </c>
      <c r="F11" s="378">
        <v>1</v>
      </c>
      <c r="G11" s="378">
        <f>SUM(E11:F11)</f>
        <v>5</v>
      </c>
      <c r="H11" s="378">
        <f>G11+D11</f>
        <v>5</v>
      </c>
      <c r="I11" s="378">
        <v>30</v>
      </c>
      <c r="J11" s="378">
        <v>25</v>
      </c>
      <c r="K11" s="263"/>
    </row>
    <row r="12" spans="1:19" s="305" customFormat="1" ht="15" x14ac:dyDescent="0.2">
      <c r="A12" s="303">
        <v>2</v>
      </c>
      <c r="B12" s="304" t="s">
        <v>709</v>
      </c>
      <c r="C12" s="378">
        <v>31</v>
      </c>
      <c r="D12" s="378">
        <v>0</v>
      </c>
      <c r="E12" s="378">
        <v>5</v>
      </c>
      <c r="F12" s="378">
        <v>2</v>
      </c>
      <c r="G12" s="378">
        <f t="shared" ref="G12:G22" si="0">SUM(E12:F12)</f>
        <v>7</v>
      </c>
      <c r="H12" s="378">
        <f t="shared" ref="H12:H22" si="1">G12+D12</f>
        <v>7</v>
      </c>
      <c r="I12" s="378">
        <v>31</v>
      </c>
      <c r="J12" s="378">
        <v>24</v>
      </c>
      <c r="K12" s="306"/>
    </row>
    <row r="13" spans="1:19" s="305" customFormat="1" ht="15" x14ac:dyDescent="0.2">
      <c r="A13" s="303">
        <v>3</v>
      </c>
      <c r="B13" s="304" t="s">
        <v>710</v>
      </c>
      <c r="C13" s="378">
        <v>30</v>
      </c>
      <c r="D13" s="378">
        <v>0</v>
      </c>
      <c r="E13" s="378">
        <v>4</v>
      </c>
      <c r="F13" s="378">
        <v>2</v>
      </c>
      <c r="G13" s="378">
        <f t="shared" si="0"/>
        <v>6</v>
      </c>
      <c r="H13" s="378">
        <f t="shared" si="1"/>
        <v>6</v>
      </c>
      <c r="I13" s="378">
        <v>30</v>
      </c>
      <c r="J13" s="378">
        <v>24</v>
      </c>
      <c r="K13" s="306"/>
    </row>
    <row r="14" spans="1:19" s="305" customFormat="1" ht="15" x14ac:dyDescent="0.2">
      <c r="A14" s="303">
        <v>4</v>
      </c>
      <c r="B14" s="304" t="s">
        <v>711</v>
      </c>
      <c r="C14" s="378">
        <v>31</v>
      </c>
      <c r="D14" s="378">
        <v>10</v>
      </c>
      <c r="E14" s="378">
        <v>4</v>
      </c>
      <c r="F14" s="378">
        <v>2</v>
      </c>
      <c r="G14" s="378">
        <v>6</v>
      </c>
      <c r="H14" s="378">
        <f t="shared" si="1"/>
        <v>16</v>
      </c>
      <c r="I14" s="378">
        <v>31</v>
      </c>
      <c r="J14" s="378">
        <v>15</v>
      </c>
      <c r="K14" s="306"/>
    </row>
    <row r="15" spans="1:19" s="307" customFormat="1" ht="15" x14ac:dyDescent="0.2">
      <c r="A15" s="303">
        <v>5</v>
      </c>
      <c r="B15" s="304" t="s">
        <v>712</v>
      </c>
      <c r="C15" s="268">
        <v>31</v>
      </c>
      <c r="D15" s="268">
        <v>0</v>
      </c>
      <c r="E15" s="268">
        <v>5</v>
      </c>
      <c r="F15" s="268">
        <v>5</v>
      </c>
      <c r="G15" s="378">
        <f t="shared" si="0"/>
        <v>10</v>
      </c>
      <c r="H15" s="378">
        <f t="shared" si="1"/>
        <v>10</v>
      </c>
      <c r="I15" s="268">
        <v>31</v>
      </c>
      <c r="J15" s="378">
        <v>21</v>
      </c>
      <c r="K15" s="306"/>
    </row>
    <row r="16" spans="1:19" s="307" customFormat="1" ht="15" x14ac:dyDescent="0.2">
      <c r="A16" s="303">
        <v>6</v>
      </c>
      <c r="B16" s="304" t="s">
        <v>713</v>
      </c>
      <c r="C16" s="268">
        <v>30</v>
      </c>
      <c r="D16" s="268">
        <v>0</v>
      </c>
      <c r="E16" s="268">
        <v>4</v>
      </c>
      <c r="F16" s="268">
        <v>2</v>
      </c>
      <c r="G16" s="378">
        <f t="shared" si="0"/>
        <v>6</v>
      </c>
      <c r="H16" s="378">
        <f t="shared" si="1"/>
        <v>6</v>
      </c>
      <c r="I16" s="268">
        <v>30</v>
      </c>
      <c r="J16" s="378">
        <v>24</v>
      </c>
      <c r="K16" s="306"/>
    </row>
    <row r="17" spans="1:11" s="307" customFormat="1" ht="15" x14ac:dyDescent="0.2">
      <c r="A17" s="303">
        <v>7</v>
      </c>
      <c r="B17" s="304" t="s">
        <v>714</v>
      </c>
      <c r="C17" s="268">
        <v>31</v>
      </c>
      <c r="D17" s="268">
        <v>0</v>
      </c>
      <c r="E17" s="268">
        <v>4</v>
      </c>
      <c r="F17" s="268">
        <v>1</v>
      </c>
      <c r="G17" s="378">
        <f t="shared" si="0"/>
        <v>5</v>
      </c>
      <c r="H17" s="378">
        <f t="shared" si="1"/>
        <v>5</v>
      </c>
      <c r="I17" s="268">
        <v>31</v>
      </c>
      <c r="J17" s="378">
        <v>24</v>
      </c>
      <c r="K17" s="306"/>
    </row>
    <row r="18" spans="1:11" s="307" customFormat="1" ht="15" x14ac:dyDescent="0.2">
      <c r="A18" s="303">
        <v>8</v>
      </c>
      <c r="B18" s="304" t="s">
        <v>715</v>
      </c>
      <c r="C18" s="268">
        <v>30</v>
      </c>
      <c r="D18" s="268">
        <v>0</v>
      </c>
      <c r="E18" s="268">
        <v>5</v>
      </c>
      <c r="F18" s="268">
        <v>1</v>
      </c>
      <c r="G18" s="378">
        <f t="shared" si="0"/>
        <v>6</v>
      </c>
      <c r="H18" s="378">
        <f t="shared" si="1"/>
        <v>6</v>
      </c>
      <c r="I18" s="268">
        <v>30</v>
      </c>
      <c r="J18" s="378">
        <v>22</v>
      </c>
      <c r="K18" s="306"/>
    </row>
    <row r="19" spans="1:11" s="307" customFormat="1" ht="15" x14ac:dyDescent="0.2">
      <c r="A19" s="303">
        <v>9</v>
      </c>
      <c r="B19" s="304" t="s">
        <v>716</v>
      </c>
      <c r="C19" s="268">
        <v>31</v>
      </c>
      <c r="D19" s="268">
        <v>10</v>
      </c>
      <c r="E19" s="268">
        <v>4</v>
      </c>
      <c r="F19" s="268">
        <v>2</v>
      </c>
      <c r="G19" s="378">
        <f t="shared" si="0"/>
        <v>6</v>
      </c>
      <c r="H19" s="378">
        <f t="shared" si="1"/>
        <v>16</v>
      </c>
      <c r="I19" s="268">
        <v>31</v>
      </c>
      <c r="J19" s="378">
        <v>15</v>
      </c>
      <c r="K19" s="306"/>
    </row>
    <row r="20" spans="1:11" s="307" customFormat="1" ht="15.75" x14ac:dyDescent="0.2">
      <c r="A20" s="303">
        <v>10</v>
      </c>
      <c r="B20" s="304" t="s">
        <v>717</v>
      </c>
      <c r="C20" s="268">
        <v>31</v>
      </c>
      <c r="D20" s="377">
        <v>25</v>
      </c>
      <c r="E20" s="377">
        <v>5</v>
      </c>
      <c r="F20" s="377">
        <v>0</v>
      </c>
      <c r="G20" s="378">
        <f t="shared" si="0"/>
        <v>5</v>
      </c>
      <c r="H20" s="378">
        <f t="shared" si="1"/>
        <v>30</v>
      </c>
      <c r="I20" s="268">
        <v>31</v>
      </c>
      <c r="J20" s="378">
        <v>0</v>
      </c>
      <c r="K20" s="306"/>
    </row>
    <row r="21" spans="1:11" s="307" customFormat="1" ht="15.75" x14ac:dyDescent="0.2">
      <c r="A21" s="303">
        <v>11</v>
      </c>
      <c r="B21" s="304" t="s">
        <v>718</v>
      </c>
      <c r="C21" s="268">
        <v>28</v>
      </c>
      <c r="D21" s="377">
        <v>24</v>
      </c>
      <c r="E21" s="377">
        <v>4</v>
      </c>
      <c r="F21" s="377">
        <v>0</v>
      </c>
      <c r="G21" s="378">
        <f t="shared" si="0"/>
        <v>4</v>
      </c>
      <c r="H21" s="378">
        <f t="shared" si="1"/>
        <v>28</v>
      </c>
      <c r="I21" s="268">
        <v>28</v>
      </c>
      <c r="J21" s="378">
        <v>0</v>
      </c>
      <c r="K21" s="306"/>
    </row>
    <row r="22" spans="1:11" s="39" customFormat="1" ht="15.75" x14ac:dyDescent="0.2">
      <c r="A22" s="40">
        <v>12</v>
      </c>
      <c r="B22" s="41" t="s">
        <v>719</v>
      </c>
      <c r="C22" s="214">
        <v>31</v>
      </c>
      <c r="D22" s="544">
        <v>0</v>
      </c>
      <c r="E22" s="544">
        <v>4</v>
      </c>
      <c r="F22" s="544">
        <v>2</v>
      </c>
      <c r="G22" s="378">
        <f t="shared" si="0"/>
        <v>6</v>
      </c>
      <c r="H22" s="378">
        <f t="shared" si="1"/>
        <v>6</v>
      </c>
      <c r="I22" s="544">
        <v>31</v>
      </c>
      <c r="J22" s="544">
        <v>26</v>
      </c>
      <c r="K22" s="225"/>
    </row>
    <row r="23" spans="1:11" s="390" customFormat="1" ht="20.25" customHeight="1" x14ac:dyDescent="0.25">
      <c r="A23" s="542"/>
      <c r="B23" s="461" t="s">
        <v>15</v>
      </c>
      <c r="C23" s="542">
        <f>SUM(C11:C22)</f>
        <v>365</v>
      </c>
      <c r="D23" s="542">
        <f t="shared" ref="D23:H23" si="2">SUM(D11:D22)</f>
        <v>69</v>
      </c>
      <c r="E23" s="542">
        <f t="shared" si="2"/>
        <v>52</v>
      </c>
      <c r="F23" s="542">
        <f t="shared" si="2"/>
        <v>20</v>
      </c>
      <c r="G23" s="542">
        <f t="shared" si="2"/>
        <v>72</v>
      </c>
      <c r="H23" s="542">
        <f t="shared" si="2"/>
        <v>141</v>
      </c>
      <c r="I23" s="542">
        <f t="shared" ref="I23:J23" si="3">SUM(I11:I22)</f>
        <v>365</v>
      </c>
      <c r="J23" s="542">
        <f t="shared" si="3"/>
        <v>220</v>
      </c>
      <c r="K23" s="542"/>
    </row>
    <row r="24" spans="1:11" ht="15" x14ac:dyDescent="0.25">
      <c r="A24" s="36" t="s">
        <v>92</v>
      </c>
      <c r="B24" s="36"/>
      <c r="C24" s="36"/>
      <c r="D24" s="36"/>
      <c r="E24" s="36"/>
      <c r="F24" s="36"/>
      <c r="G24" s="36"/>
      <c r="H24" s="36"/>
      <c r="I24" s="36"/>
      <c r="J24" s="36"/>
    </row>
    <row r="25" spans="1:11" ht="15" x14ac:dyDescent="0.25">
      <c r="A25" s="36"/>
      <c r="B25" s="36"/>
      <c r="C25" s="36"/>
      <c r="D25" s="36"/>
      <c r="E25" s="36"/>
      <c r="F25" s="36"/>
      <c r="G25" s="36"/>
      <c r="H25" s="36"/>
      <c r="I25" s="36"/>
      <c r="J25" s="36"/>
    </row>
    <row r="26" spans="1:11" ht="15.75" customHeight="1" x14ac:dyDescent="0.25">
      <c r="A26" s="36"/>
      <c r="B26" s="36"/>
      <c r="C26" s="36"/>
      <c r="D26" s="36"/>
      <c r="E26" s="36"/>
      <c r="F26" s="36"/>
      <c r="G26" s="36"/>
      <c r="H26" s="36"/>
      <c r="I26" s="1347" t="s">
        <v>1055</v>
      </c>
      <c r="J26" s="1347"/>
      <c r="K26" s="1347"/>
    </row>
    <row r="27" spans="1:11" x14ac:dyDescent="0.2">
      <c r="D27" s="35" t="s">
        <v>9</v>
      </c>
      <c r="I27" s="1287" t="s">
        <v>1056</v>
      </c>
      <c r="J27" s="1287"/>
      <c r="K27" s="1287"/>
    </row>
    <row r="28" spans="1:11" ht="15" customHeight="1" x14ac:dyDescent="0.25">
      <c r="A28" s="1389" t="s">
        <v>1042</v>
      </c>
      <c r="B28" s="1389"/>
      <c r="C28" s="36"/>
      <c r="D28" s="36"/>
      <c r="E28" s="36"/>
      <c r="F28" s="36"/>
      <c r="G28" s="36"/>
      <c r="H28" s="36"/>
      <c r="I28" s="36"/>
      <c r="J28" s="548"/>
    </row>
    <row r="29" spans="1:11" ht="15" x14ac:dyDescent="0.2">
      <c r="A29" s="1655"/>
      <c r="B29" s="1655"/>
      <c r="C29" s="1655"/>
      <c r="D29" s="1655"/>
      <c r="E29" s="1655"/>
      <c r="F29" s="1655"/>
      <c r="G29" s="1655"/>
      <c r="H29" s="1655"/>
      <c r="I29" s="1655"/>
      <c r="J29" s="1655"/>
    </row>
    <row r="30" spans="1:11" ht="15" x14ac:dyDescent="0.25">
      <c r="A30" s="36"/>
      <c r="B30" s="36"/>
      <c r="C30" s="36"/>
      <c r="D30" s="36"/>
      <c r="E30" s="36"/>
      <c r="F30" s="36"/>
      <c r="G30" s="36"/>
      <c r="H30" s="36"/>
      <c r="I30" s="36"/>
      <c r="J30" s="36"/>
    </row>
  </sheetData>
  <mergeCells count="19">
    <mergeCell ref="K7:K9"/>
    <mergeCell ref="D8:D9"/>
    <mergeCell ref="A28:B28"/>
    <mergeCell ref="A29:J29"/>
    <mergeCell ref="E8:G8"/>
    <mergeCell ref="I7:I9"/>
    <mergeCell ref="H8:H9"/>
    <mergeCell ref="A7:A9"/>
    <mergeCell ref="B7:B9"/>
    <mergeCell ref="C7:C9"/>
    <mergeCell ref="D7:H7"/>
    <mergeCell ref="J7:J9"/>
    <mergeCell ref="I26:K26"/>
    <mergeCell ref="I27:K27"/>
    <mergeCell ref="C1:H1"/>
    <mergeCell ref="A6:B6"/>
    <mergeCell ref="A2:J2"/>
    <mergeCell ref="A3:J3"/>
    <mergeCell ref="A5:J5"/>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topLeftCell="E7" zoomScaleSheetLayoutView="100" workbookViewId="0">
      <selection activeCell="J24" sqref="J24"/>
    </sheetView>
  </sheetViews>
  <sheetFormatPr defaultColWidth="9.140625" defaultRowHeight="14.25" x14ac:dyDescent="0.2"/>
  <cols>
    <col min="1" max="1" width="4.7109375" style="35" customWidth="1"/>
    <col min="2" max="2" width="14.7109375" style="35" customWidth="1"/>
    <col min="3" max="3" width="11.7109375" style="35" customWidth="1"/>
    <col min="4" max="4" width="12" style="35" customWidth="1"/>
    <col min="5" max="5" width="11.85546875" style="35" customWidth="1"/>
    <col min="6" max="6" width="18.85546875" style="35" customWidth="1"/>
    <col min="7" max="7" width="10.140625" style="35" customWidth="1"/>
    <col min="8" max="8" width="14.7109375" style="35" customWidth="1"/>
    <col min="9" max="9" width="15.28515625" style="35" customWidth="1"/>
    <col min="10" max="10" width="14.7109375" style="35" customWidth="1"/>
    <col min="11" max="11" width="11.85546875" style="35" customWidth="1"/>
    <col min="12" max="16384" width="9.140625" style="35"/>
  </cols>
  <sheetData>
    <row r="1" spans="1:19" ht="15" customHeight="1" x14ac:dyDescent="0.25">
      <c r="C1" s="1243"/>
      <c r="D1" s="1243"/>
      <c r="E1" s="1243"/>
      <c r="F1" s="1243"/>
      <c r="G1" s="1243"/>
      <c r="H1" s="1243"/>
      <c r="I1" s="93"/>
      <c r="J1" s="29" t="s">
        <v>488</v>
      </c>
    </row>
    <row r="2" spans="1:19" s="38" customFormat="1" ht="19.5" customHeight="1" x14ac:dyDescent="0.2">
      <c r="A2" s="1652" t="s">
        <v>0</v>
      </c>
      <c r="B2" s="1652"/>
      <c r="C2" s="1652"/>
      <c r="D2" s="1652"/>
      <c r="E2" s="1652"/>
      <c r="F2" s="1652"/>
      <c r="G2" s="1652"/>
      <c r="H2" s="1652"/>
      <c r="I2" s="1652"/>
      <c r="J2" s="1652"/>
    </row>
    <row r="3" spans="1:19" s="38" customFormat="1" ht="19.5" customHeight="1" x14ac:dyDescent="0.2">
      <c r="A3" s="1653" t="s">
        <v>704</v>
      </c>
      <c r="B3" s="1653"/>
      <c r="C3" s="1653"/>
      <c r="D3" s="1653"/>
      <c r="E3" s="1653"/>
      <c r="F3" s="1653"/>
      <c r="G3" s="1653"/>
      <c r="H3" s="1653"/>
      <c r="I3" s="1653"/>
      <c r="J3" s="1653"/>
    </row>
    <row r="4" spans="1:19" s="38" customFormat="1" ht="14.25" customHeight="1" x14ac:dyDescent="0.2">
      <c r="A4" s="42"/>
      <c r="B4" s="42"/>
      <c r="C4" s="42"/>
      <c r="D4" s="42"/>
      <c r="E4" s="42"/>
      <c r="F4" s="42"/>
      <c r="G4" s="42"/>
      <c r="H4" s="42"/>
      <c r="I4" s="42"/>
      <c r="J4" s="42"/>
    </row>
    <row r="5" spans="1:19" s="38" customFormat="1" ht="18" customHeight="1" x14ac:dyDescent="0.2">
      <c r="A5" s="1654" t="s">
        <v>720</v>
      </c>
      <c r="B5" s="1654"/>
      <c r="C5" s="1654"/>
      <c r="D5" s="1654"/>
      <c r="E5" s="1654"/>
      <c r="F5" s="1654"/>
      <c r="G5" s="1654"/>
      <c r="H5" s="1654"/>
      <c r="I5" s="1654"/>
      <c r="J5" s="1654"/>
    </row>
    <row r="6" spans="1:19" ht="15.75" x14ac:dyDescent="0.25">
      <c r="A6" s="1650" t="s">
        <v>1009</v>
      </c>
      <c r="B6" s="1650"/>
      <c r="C6" s="79"/>
      <c r="D6" s="79"/>
      <c r="E6" s="79"/>
      <c r="F6" s="79"/>
      <c r="G6" s="79"/>
      <c r="H6" s="79"/>
      <c r="I6" s="92"/>
      <c r="J6" s="92"/>
    </row>
    <row r="7" spans="1:19" ht="29.25" customHeight="1" x14ac:dyDescent="0.2">
      <c r="A7" s="1611" t="s">
        <v>63</v>
      </c>
      <c r="B7" s="1611" t="s">
        <v>64</v>
      </c>
      <c r="C7" s="1611" t="s">
        <v>65</v>
      </c>
      <c r="D7" s="1611" t="s">
        <v>136</v>
      </c>
      <c r="E7" s="1611"/>
      <c r="F7" s="1611"/>
      <c r="G7" s="1611"/>
      <c r="H7" s="1611"/>
      <c r="I7" s="1656" t="s">
        <v>203</v>
      </c>
      <c r="J7" s="1611" t="s">
        <v>66</v>
      </c>
      <c r="K7" s="1611" t="s">
        <v>193</v>
      </c>
    </row>
    <row r="8" spans="1:19" ht="34.15" customHeight="1" x14ac:dyDescent="0.2">
      <c r="A8" s="1611"/>
      <c r="B8" s="1611"/>
      <c r="C8" s="1611"/>
      <c r="D8" s="1611" t="s">
        <v>68</v>
      </c>
      <c r="E8" s="1611" t="s">
        <v>69</v>
      </c>
      <c r="F8" s="1611"/>
      <c r="G8" s="1611"/>
      <c r="H8" s="1656" t="s">
        <v>70</v>
      </c>
      <c r="I8" s="1657"/>
      <c r="J8" s="1611"/>
      <c r="K8" s="1611"/>
      <c r="R8" s="37"/>
      <c r="S8" s="37"/>
    </row>
    <row r="9" spans="1:19" ht="33.75" customHeight="1" x14ac:dyDescent="0.2">
      <c r="A9" s="1611"/>
      <c r="B9" s="1611"/>
      <c r="C9" s="1611"/>
      <c r="D9" s="1611"/>
      <c r="E9" s="547" t="s">
        <v>71</v>
      </c>
      <c r="F9" s="547" t="s">
        <v>72</v>
      </c>
      <c r="G9" s="547" t="s">
        <v>15</v>
      </c>
      <c r="H9" s="1658"/>
      <c r="I9" s="1658"/>
      <c r="J9" s="1611"/>
      <c r="K9" s="1611"/>
    </row>
    <row r="10" spans="1:19" s="39" customFormat="1" ht="17.100000000000001" customHeight="1" x14ac:dyDescent="0.2">
      <c r="A10" s="547">
        <v>1</v>
      </c>
      <c r="B10" s="547">
        <v>2</v>
      </c>
      <c r="C10" s="547">
        <v>3</v>
      </c>
      <c r="D10" s="547">
        <v>4</v>
      </c>
      <c r="E10" s="547">
        <v>5</v>
      </c>
      <c r="F10" s="547">
        <v>6</v>
      </c>
      <c r="G10" s="547">
        <v>7</v>
      </c>
      <c r="H10" s="547">
        <v>8</v>
      </c>
      <c r="I10" s="547">
        <v>9</v>
      </c>
      <c r="J10" s="547">
        <v>10</v>
      </c>
      <c r="K10" s="547">
        <v>11</v>
      </c>
    </row>
    <row r="11" spans="1:19" s="305" customFormat="1" ht="15" x14ac:dyDescent="0.2">
      <c r="A11" s="303">
        <v>1</v>
      </c>
      <c r="B11" s="304" t="s">
        <v>708</v>
      </c>
      <c r="C11" s="378">
        <v>30</v>
      </c>
      <c r="D11" s="378">
        <v>0</v>
      </c>
      <c r="E11" s="378">
        <v>4</v>
      </c>
      <c r="F11" s="378">
        <v>1</v>
      </c>
      <c r="G11" s="378">
        <v>5</v>
      </c>
      <c r="H11" s="378">
        <v>5</v>
      </c>
      <c r="I11" s="378">
        <v>30</v>
      </c>
      <c r="J11" s="378">
        <v>25</v>
      </c>
      <c r="K11" s="263"/>
    </row>
    <row r="12" spans="1:19" s="305" customFormat="1" ht="15" x14ac:dyDescent="0.2">
      <c r="A12" s="303">
        <v>2</v>
      </c>
      <c r="B12" s="304" t="s">
        <v>709</v>
      </c>
      <c r="C12" s="378">
        <v>31</v>
      </c>
      <c r="D12" s="378">
        <v>0</v>
      </c>
      <c r="E12" s="378">
        <v>5</v>
      </c>
      <c r="F12" s="378">
        <v>2</v>
      </c>
      <c r="G12" s="378">
        <v>7</v>
      </c>
      <c r="H12" s="378">
        <v>7</v>
      </c>
      <c r="I12" s="378">
        <v>31</v>
      </c>
      <c r="J12" s="378">
        <v>24</v>
      </c>
      <c r="K12" s="306"/>
    </row>
    <row r="13" spans="1:19" s="305" customFormat="1" ht="15" x14ac:dyDescent="0.2">
      <c r="A13" s="303">
        <v>3</v>
      </c>
      <c r="B13" s="304" t="s">
        <v>710</v>
      </c>
      <c r="C13" s="378">
        <v>30</v>
      </c>
      <c r="D13" s="378">
        <v>0</v>
      </c>
      <c r="E13" s="378">
        <v>4</v>
      </c>
      <c r="F13" s="378">
        <v>2</v>
      </c>
      <c r="G13" s="378">
        <v>6</v>
      </c>
      <c r="H13" s="378">
        <v>6</v>
      </c>
      <c r="I13" s="378">
        <v>30</v>
      </c>
      <c r="J13" s="378">
        <v>24</v>
      </c>
      <c r="K13" s="306"/>
    </row>
    <row r="14" spans="1:19" s="305" customFormat="1" ht="15" x14ac:dyDescent="0.2">
      <c r="A14" s="303">
        <v>4</v>
      </c>
      <c r="B14" s="304" t="s">
        <v>711</v>
      </c>
      <c r="C14" s="378">
        <v>31</v>
      </c>
      <c r="D14" s="378">
        <v>10</v>
      </c>
      <c r="E14" s="378">
        <v>4</v>
      </c>
      <c r="F14" s="378">
        <v>2</v>
      </c>
      <c r="G14" s="378">
        <v>6</v>
      </c>
      <c r="H14" s="378">
        <v>16</v>
      </c>
      <c r="I14" s="378">
        <v>31</v>
      </c>
      <c r="J14" s="378">
        <v>15</v>
      </c>
      <c r="K14" s="306"/>
    </row>
    <row r="15" spans="1:19" s="305" customFormat="1" ht="15" x14ac:dyDescent="0.2">
      <c r="A15" s="303">
        <v>5</v>
      </c>
      <c r="B15" s="304" t="s">
        <v>712</v>
      </c>
      <c r="C15" s="268">
        <v>31</v>
      </c>
      <c r="D15" s="268">
        <v>0</v>
      </c>
      <c r="E15" s="268">
        <v>5</v>
      </c>
      <c r="F15" s="268">
        <v>5</v>
      </c>
      <c r="G15" s="378">
        <v>10</v>
      </c>
      <c r="H15" s="378">
        <v>10</v>
      </c>
      <c r="I15" s="268">
        <v>31</v>
      </c>
      <c r="J15" s="378">
        <v>21</v>
      </c>
      <c r="K15" s="306"/>
    </row>
    <row r="16" spans="1:19" s="307" customFormat="1" ht="15" x14ac:dyDescent="0.2">
      <c r="A16" s="303">
        <v>6</v>
      </c>
      <c r="B16" s="304" t="s">
        <v>713</v>
      </c>
      <c r="C16" s="268">
        <v>30</v>
      </c>
      <c r="D16" s="268">
        <v>0</v>
      </c>
      <c r="E16" s="268">
        <v>4</v>
      </c>
      <c r="F16" s="268">
        <v>2</v>
      </c>
      <c r="G16" s="378">
        <v>6</v>
      </c>
      <c r="H16" s="378">
        <v>6</v>
      </c>
      <c r="I16" s="268">
        <v>30</v>
      </c>
      <c r="J16" s="378">
        <v>24</v>
      </c>
      <c r="K16" s="306"/>
    </row>
    <row r="17" spans="1:11" s="307" customFormat="1" ht="15" x14ac:dyDescent="0.2">
      <c r="A17" s="303">
        <v>7</v>
      </c>
      <c r="B17" s="304" t="s">
        <v>714</v>
      </c>
      <c r="C17" s="268">
        <v>31</v>
      </c>
      <c r="D17" s="268">
        <v>0</v>
      </c>
      <c r="E17" s="268">
        <v>4</v>
      </c>
      <c r="F17" s="268">
        <v>1</v>
      </c>
      <c r="G17" s="378">
        <v>5</v>
      </c>
      <c r="H17" s="378">
        <v>5</v>
      </c>
      <c r="I17" s="268">
        <v>31</v>
      </c>
      <c r="J17" s="378">
        <v>24</v>
      </c>
      <c r="K17" s="306"/>
    </row>
    <row r="18" spans="1:11" s="307" customFormat="1" ht="15" x14ac:dyDescent="0.2">
      <c r="A18" s="303">
        <v>8</v>
      </c>
      <c r="B18" s="304" t="s">
        <v>715</v>
      </c>
      <c r="C18" s="268">
        <v>30</v>
      </c>
      <c r="D18" s="268">
        <v>0</v>
      </c>
      <c r="E18" s="268">
        <v>5</v>
      </c>
      <c r="F18" s="268">
        <v>1</v>
      </c>
      <c r="G18" s="378">
        <v>6</v>
      </c>
      <c r="H18" s="378">
        <v>6</v>
      </c>
      <c r="I18" s="268">
        <v>30</v>
      </c>
      <c r="J18" s="378">
        <v>22</v>
      </c>
      <c r="K18" s="306"/>
    </row>
    <row r="19" spans="1:11" s="307" customFormat="1" ht="15" x14ac:dyDescent="0.2">
      <c r="A19" s="303">
        <v>9</v>
      </c>
      <c r="B19" s="304" t="s">
        <v>716</v>
      </c>
      <c r="C19" s="268">
        <v>31</v>
      </c>
      <c r="D19" s="268">
        <v>10</v>
      </c>
      <c r="E19" s="268">
        <v>4</v>
      </c>
      <c r="F19" s="268">
        <v>2</v>
      </c>
      <c r="G19" s="378">
        <v>6</v>
      </c>
      <c r="H19" s="378">
        <v>16</v>
      </c>
      <c r="I19" s="268">
        <v>31</v>
      </c>
      <c r="J19" s="378">
        <v>15</v>
      </c>
      <c r="K19" s="306"/>
    </row>
    <row r="20" spans="1:11" s="307" customFormat="1" ht="15.75" x14ac:dyDescent="0.2">
      <c r="A20" s="303">
        <v>10</v>
      </c>
      <c r="B20" s="304" t="s">
        <v>717</v>
      </c>
      <c r="C20" s="268">
        <v>31</v>
      </c>
      <c r="D20" s="377">
        <v>25</v>
      </c>
      <c r="E20" s="377">
        <v>5</v>
      </c>
      <c r="F20" s="377">
        <v>0</v>
      </c>
      <c r="G20" s="378">
        <v>5</v>
      </c>
      <c r="H20" s="378">
        <v>30</v>
      </c>
      <c r="I20" s="268">
        <v>31</v>
      </c>
      <c r="J20" s="378">
        <v>0</v>
      </c>
      <c r="K20" s="306"/>
    </row>
    <row r="21" spans="1:11" s="307" customFormat="1" ht="15.75" x14ac:dyDescent="0.2">
      <c r="A21" s="303">
        <v>11</v>
      </c>
      <c r="B21" s="304" t="s">
        <v>718</v>
      </c>
      <c r="C21" s="268">
        <v>28</v>
      </c>
      <c r="D21" s="377">
        <v>24</v>
      </c>
      <c r="E21" s="377">
        <v>4</v>
      </c>
      <c r="F21" s="377">
        <v>0</v>
      </c>
      <c r="G21" s="378">
        <v>4</v>
      </c>
      <c r="H21" s="378">
        <v>28</v>
      </c>
      <c r="I21" s="268">
        <v>28</v>
      </c>
      <c r="J21" s="378">
        <v>0</v>
      </c>
      <c r="K21" s="306"/>
    </row>
    <row r="22" spans="1:11" s="307" customFormat="1" ht="15.75" x14ac:dyDescent="0.2">
      <c r="A22" s="40">
        <v>12</v>
      </c>
      <c r="B22" s="41" t="s">
        <v>719</v>
      </c>
      <c r="C22" s="214">
        <v>31</v>
      </c>
      <c r="D22" s="544">
        <v>0</v>
      </c>
      <c r="E22" s="544">
        <v>4</v>
      </c>
      <c r="F22" s="544">
        <v>2</v>
      </c>
      <c r="G22" s="378">
        <v>6</v>
      </c>
      <c r="H22" s="378">
        <v>6</v>
      </c>
      <c r="I22" s="544">
        <v>31</v>
      </c>
      <c r="J22" s="544">
        <v>26</v>
      </c>
      <c r="K22" s="225"/>
    </row>
    <row r="23" spans="1:11" s="39" customFormat="1" ht="17.100000000000001" customHeight="1" x14ac:dyDescent="0.2">
      <c r="A23" s="542"/>
      <c r="B23" s="461" t="s">
        <v>15</v>
      </c>
      <c r="C23" s="969">
        <v>365</v>
      </c>
      <c r="D23" s="969">
        <v>69</v>
      </c>
      <c r="E23" s="969">
        <v>52</v>
      </c>
      <c r="F23" s="969">
        <v>20</v>
      </c>
      <c r="G23" s="969">
        <v>72</v>
      </c>
      <c r="H23" s="969">
        <v>141</v>
      </c>
      <c r="I23" s="969">
        <v>365</v>
      </c>
      <c r="J23" s="969">
        <v>220</v>
      </c>
      <c r="K23" s="542"/>
    </row>
    <row r="24" spans="1:11" s="390" customFormat="1" ht="20.25" customHeight="1" x14ac:dyDescent="0.25">
      <c r="A24" s="36" t="s">
        <v>92</v>
      </c>
      <c r="B24" s="36"/>
      <c r="C24" s="36"/>
      <c r="D24" s="36"/>
      <c r="E24" s="36"/>
      <c r="F24" s="36"/>
      <c r="G24" s="36"/>
      <c r="H24" s="36"/>
      <c r="I24" s="36"/>
      <c r="J24" s="36"/>
      <c r="K24" s="35"/>
    </row>
    <row r="25" spans="1:11" ht="15" x14ac:dyDescent="0.25">
      <c r="A25" s="36"/>
      <c r="B25" s="36"/>
      <c r="C25" s="36"/>
      <c r="D25" s="36"/>
      <c r="E25" s="36"/>
      <c r="F25" s="36"/>
      <c r="G25" s="36"/>
      <c r="H25" s="36"/>
      <c r="I25" s="36"/>
      <c r="J25" s="36"/>
    </row>
    <row r="26" spans="1:11" ht="15" x14ac:dyDescent="0.25">
      <c r="A26" s="36"/>
      <c r="B26" s="36"/>
      <c r="C26" s="36"/>
      <c r="D26" s="36"/>
      <c r="E26" s="36"/>
      <c r="F26" s="36"/>
      <c r="G26" s="36"/>
      <c r="H26" s="36"/>
      <c r="I26" s="1347" t="s">
        <v>1055</v>
      </c>
      <c r="J26" s="1347"/>
      <c r="K26" s="1347"/>
    </row>
    <row r="27" spans="1:11" x14ac:dyDescent="0.2">
      <c r="D27" s="35" t="s">
        <v>9</v>
      </c>
      <c r="I27" s="1287" t="s">
        <v>1056</v>
      </c>
      <c r="J27" s="1287"/>
      <c r="K27" s="1287"/>
    </row>
    <row r="28" spans="1:11" ht="15" x14ac:dyDescent="0.25">
      <c r="A28" s="1389" t="s">
        <v>1042</v>
      </c>
      <c r="B28" s="1389"/>
      <c r="C28" s="36"/>
      <c r="D28" s="36"/>
      <c r="E28" s="36"/>
      <c r="F28" s="36"/>
      <c r="G28" s="36"/>
      <c r="H28" s="36"/>
      <c r="I28" s="36"/>
      <c r="J28" s="548"/>
    </row>
    <row r="29" spans="1:11" ht="15" customHeight="1" x14ac:dyDescent="0.2">
      <c r="A29" s="1655"/>
      <c r="B29" s="1655"/>
      <c r="C29" s="1655"/>
      <c r="D29" s="1655"/>
      <c r="E29" s="1655"/>
      <c r="F29" s="1655"/>
      <c r="G29" s="1655"/>
      <c r="H29" s="1655"/>
      <c r="I29" s="1655"/>
      <c r="J29" s="1655"/>
    </row>
    <row r="30" spans="1:11" ht="15.75" customHeight="1" x14ac:dyDescent="0.25">
      <c r="A30" s="36"/>
      <c r="B30" s="36"/>
      <c r="C30" s="36"/>
      <c r="D30" s="36"/>
      <c r="E30" s="36"/>
      <c r="F30" s="36"/>
      <c r="G30" s="36"/>
      <c r="H30" s="36"/>
      <c r="I30" s="36"/>
      <c r="J30" s="36"/>
    </row>
  </sheetData>
  <mergeCells count="19">
    <mergeCell ref="A29:J29"/>
    <mergeCell ref="A7:A9"/>
    <mergeCell ref="B7:B9"/>
    <mergeCell ref="C7:C9"/>
    <mergeCell ref="D7:H7"/>
    <mergeCell ref="J7:J9"/>
    <mergeCell ref="D8:D9"/>
    <mergeCell ref="E8:G8"/>
    <mergeCell ref="I7:I9"/>
    <mergeCell ref="A28:B28"/>
    <mergeCell ref="I26:K26"/>
    <mergeCell ref="I27:K27"/>
    <mergeCell ref="K7:K9"/>
    <mergeCell ref="H8:H9"/>
    <mergeCell ref="C1:H1"/>
    <mergeCell ref="A2:J2"/>
    <mergeCell ref="A3:J3"/>
    <mergeCell ref="A5:J5"/>
    <mergeCell ref="A6:B6"/>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25"/>
  <sheetViews>
    <sheetView view="pageBreakPreview" topLeftCell="A6" zoomScale="90" zoomScaleSheetLayoutView="90" workbookViewId="0">
      <selection activeCell="E19" sqref="E19"/>
    </sheetView>
  </sheetViews>
  <sheetFormatPr defaultColWidth="9.140625" defaultRowHeight="12.75" x14ac:dyDescent="0.2"/>
  <cols>
    <col min="1" max="1" width="4.140625" style="164" customWidth="1"/>
    <col min="2" max="2" width="10.5703125" style="164" customWidth="1"/>
    <col min="3" max="3" width="10.28515625" style="164" customWidth="1"/>
    <col min="4" max="4" width="8.42578125" style="164" customWidth="1"/>
    <col min="5" max="6" width="9.85546875" style="164" customWidth="1"/>
    <col min="7" max="7" width="10.7109375" style="164" customWidth="1"/>
    <col min="8" max="8" width="12.85546875" style="164" customWidth="1"/>
    <col min="9" max="9" width="10" style="165" customWidth="1"/>
    <col min="10" max="10" width="10.140625" style="165" customWidth="1"/>
    <col min="11" max="11" width="8" style="165" customWidth="1"/>
    <col min="12" max="14" width="8.140625" style="165" customWidth="1"/>
    <col min="15" max="15" width="8.42578125" style="165" customWidth="1"/>
    <col min="16" max="16" width="8.140625" style="165" customWidth="1"/>
    <col min="17" max="18" width="8.85546875" style="165" customWidth="1"/>
    <col min="19" max="19" width="10.7109375" style="165" customWidth="1"/>
    <col min="20" max="20" width="14.140625" style="165" customWidth="1"/>
    <col min="21" max="21" width="9.140625" style="164"/>
    <col min="22" max="16384" width="9.140625" style="165"/>
  </cols>
  <sheetData>
    <row r="1" spans="1:23" ht="12.75" customHeight="1" x14ac:dyDescent="0.2">
      <c r="G1" s="1353"/>
      <c r="H1" s="1353"/>
      <c r="I1" s="1353"/>
      <c r="J1" s="164"/>
      <c r="K1" s="164"/>
      <c r="L1" s="164"/>
      <c r="M1" s="164"/>
      <c r="N1" s="164"/>
      <c r="O1" s="164"/>
      <c r="P1" s="164"/>
      <c r="Q1" s="1662" t="s">
        <v>489</v>
      </c>
      <c r="R1" s="1662"/>
      <c r="S1" s="1662"/>
      <c r="T1" s="1662"/>
    </row>
    <row r="2" spans="1:23" ht="15.75" x14ac:dyDescent="0.25">
      <c r="A2" s="1663" t="s">
        <v>0</v>
      </c>
      <c r="B2" s="1663"/>
      <c r="C2" s="1663"/>
      <c r="D2" s="1663"/>
      <c r="E2" s="1663"/>
      <c r="F2" s="1663"/>
      <c r="G2" s="1663"/>
      <c r="H2" s="1663"/>
      <c r="I2" s="1663"/>
      <c r="J2" s="1663"/>
      <c r="K2" s="1663"/>
      <c r="L2" s="1663"/>
      <c r="M2" s="1663"/>
      <c r="N2" s="1663"/>
      <c r="O2" s="1663"/>
      <c r="P2" s="1663"/>
      <c r="Q2" s="1663"/>
      <c r="R2" s="1663"/>
      <c r="S2" s="1663"/>
      <c r="T2" s="1663"/>
    </row>
    <row r="3" spans="1:23" ht="18" x14ac:dyDescent="0.25">
      <c r="A3" s="1664" t="s">
        <v>704</v>
      </c>
      <c r="B3" s="1664"/>
      <c r="C3" s="1664"/>
      <c r="D3" s="1664"/>
      <c r="E3" s="1664"/>
      <c r="F3" s="1664"/>
      <c r="G3" s="1664"/>
      <c r="H3" s="1664"/>
      <c r="I3" s="1664"/>
      <c r="J3" s="1664"/>
      <c r="K3" s="1664"/>
      <c r="L3" s="1664"/>
      <c r="M3" s="1664"/>
      <c r="N3" s="1664"/>
      <c r="O3" s="1664"/>
      <c r="P3" s="1664"/>
      <c r="Q3" s="1664"/>
      <c r="R3" s="1664"/>
      <c r="S3" s="1664"/>
      <c r="T3" s="1664"/>
    </row>
    <row r="4" spans="1:23" ht="12.75" customHeight="1" x14ac:dyDescent="0.2">
      <c r="A4" s="1665" t="s">
        <v>707</v>
      </c>
      <c r="B4" s="1665"/>
      <c r="C4" s="1665"/>
      <c r="D4" s="1665"/>
      <c r="E4" s="1665"/>
      <c r="F4" s="1665"/>
      <c r="G4" s="1665"/>
      <c r="H4" s="1665"/>
      <c r="I4" s="1665"/>
      <c r="J4" s="1665"/>
      <c r="K4" s="1665"/>
      <c r="L4" s="1665"/>
      <c r="M4" s="1665"/>
      <c r="N4" s="1665"/>
      <c r="O4" s="1665"/>
      <c r="P4" s="1665"/>
      <c r="Q4" s="1665"/>
      <c r="R4" s="1665"/>
      <c r="S4" s="1665"/>
      <c r="T4" s="1665"/>
    </row>
    <row r="5" spans="1:23" s="167" customFormat="1" ht="7.5" customHeight="1" x14ac:dyDescent="0.2">
      <c r="A5" s="1665"/>
      <c r="B5" s="1665"/>
      <c r="C5" s="1665"/>
      <c r="D5" s="1665"/>
      <c r="E5" s="1665"/>
      <c r="F5" s="1665"/>
      <c r="G5" s="1665"/>
      <c r="H5" s="1665"/>
      <c r="I5" s="1665"/>
      <c r="J5" s="1665"/>
      <c r="K5" s="1665"/>
      <c r="L5" s="1665"/>
      <c r="M5" s="1665"/>
      <c r="N5" s="1665"/>
      <c r="O5" s="1665"/>
      <c r="P5" s="1665"/>
      <c r="Q5" s="1665"/>
      <c r="R5" s="1665"/>
      <c r="S5" s="1665"/>
      <c r="T5" s="1665"/>
      <c r="U5" s="166"/>
    </row>
    <row r="6" spans="1:23" x14ac:dyDescent="0.2">
      <c r="A6" s="1661"/>
      <c r="B6" s="1661"/>
      <c r="C6" s="1661"/>
      <c r="D6" s="1661"/>
      <c r="E6" s="1661"/>
      <c r="F6" s="1661"/>
      <c r="G6" s="1661"/>
      <c r="H6" s="1661"/>
      <c r="I6" s="1661"/>
      <c r="J6" s="1661"/>
      <c r="K6" s="1661"/>
      <c r="L6" s="1661"/>
      <c r="M6" s="1661"/>
      <c r="N6" s="1661"/>
      <c r="O6" s="1661"/>
      <c r="P6" s="1661"/>
      <c r="Q6" s="1661"/>
      <c r="R6" s="1661"/>
      <c r="S6" s="1661"/>
      <c r="T6" s="1661"/>
    </row>
    <row r="7" spans="1:23" x14ac:dyDescent="0.2">
      <c r="A7" s="221" t="s">
        <v>777</v>
      </c>
      <c r="B7" s="221"/>
      <c r="H7" s="383"/>
      <c r="I7" s="164"/>
      <c r="J7" s="164"/>
      <c r="K7" s="164"/>
      <c r="L7" s="1666"/>
      <c r="M7" s="1666"/>
      <c r="N7" s="1666"/>
      <c r="O7" s="1666"/>
      <c r="P7" s="1666"/>
      <c r="Q7" s="1666"/>
      <c r="R7" s="1666"/>
      <c r="S7" s="1666"/>
      <c r="T7" s="1666"/>
    </row>
    <row r="8" spans="1:23" ht="24.75" customHeight="1" x14ac:dyDescent="0.2">
      <c r="A8" s="1667" t="s">
        <v>2</v>
      </c>
      <c r="B8" s="1382" t="s">
        <v>886</v>
      </c>
      <c r="C8" s="1668" t="s">
        <v>442</v>
      </c>
      <c r="D8" s="1669"/>
      <c r="E8" s="1669"/>
      <c r="F8" s="1669"/>
      <c r="G8" s="1670"/>
      <c r="H8" s="1671" t="s">
        <v>74</v>
      </c>
      <c r="I8" s="1668" t="s">
        <v>75</v>
      </c>
      <c r="J8" s="1669"/>
      <c r="K8" s="1669"/>
      <c r="L8" s="1670"/>
      <c r="M8" s="1667" t="s">
        <v>604</v>
      </c>
      <c r="N8" s="1667"/>
      <c r="O8" s="1667"/>
      <c r="P8" s="1667"/>
      <c r="Q8" s="1667"/>
      <c r="R8" s="1667"/>
      <c r="S8" s="1673" t="s">
        <v>648</v>
      </c>
      <c r="T8" s="1673"/>
      <c r="V8" s="462"/>
      <c r="W8" s="310"/>
    </row>
    <row r="9" spans="1:23" ht="44.45" customHeight="1" x14ac:dyDescent="0.2">
      <c r="A9" s="1667"/>
      <c r="B9" s="1382"/>
      <c r="C9" s="384" t="s">
        <v>4</v>
      </c>
      <c r="D9" s="384" t="s">
        <v>5</v>
      </c>
      <c r="E9" s="384" t="s">
        <v>314</v>
      </c>
      <c r="F9" s="385" t="s">
        <v>87</v>
      </c>
      <c r="G9" s="385" t="s">
        <v>194</v>
      </c>
      <c r="H9" s="1672"/>
      <c r="I9" s="384" t="s">
        <v>79</v>
      </c>
      <c r="J9" s="384" t="s">
        <v>17</v>
      </c>
      <c r="K9" s="384" t="s">
        <v>37</v>
      </c>
      <c r="L9" s="384" t="s">
        <v>637</v>
      </c>
      <c r="M9" s="384" t="s">
        <v>15</v>
      </c>
      <c r="N9" s="384" t="s">
        <v>698</v>
      </c>
      <c r="O9" s="384" t="s">
        <v>701</v>
      </c>
      <c r="P9" s="384" t="s">
        <v>702</v>
      </c>
      <c r="Q9" s="384" t="s">
        <v>608</v>
      </c>
      <c r="R9" s="384" t="s">
        <v>609</v>
      </c>
      <c r="S9" s="384" t="s">
        <v>674</v>
      </c>
      <c r="T9" s="384" t="s">
        <v>673</v>
      </c>
      <c r="V9" s="462"/>
      <c r="W9" s="310"/>
    </row>
    <row r="10" spans="1:23" s="170" customFormat="1" x14ac:dyDescent="0.2">
      <c r="A10" s="168">
        <v>1</v>
      </c>
      <c r="B10" s="168">
        <v>2</v>
      </c>
      <c r="C10" s="168">
        <v>3</v>
      </c>
      <c r="D10" s="168">
        <v>4</v>
      </c>
      <c r="E10" s="168">
        <v>5</v>
      </c>
      <c r="F10" s="168">
        <v>6</v>
      </c>
      <c r="G10" s="168">
        <v>7</v>
      </c>
      <c r="H10" s="168">
        <v>8</v>
      </c>
      <c r="I10" s="168">
        <v>9</v>
      </c>
      <c r="J10" s="168">
        <v>10</v>
      </c>
      <c r="K10" s="168">
        <v>11</v>
      </c>
      <c r="L10" s="168">
        <v>12</v>
      </c>
      <c r="M10" s="168">
        <v>13</v>
      </c>
      <c r="N10" s="168">
        <v>14</v>
      </c>
      <c r="O10" s="168">
        <v>15</v>
      </c>
      <c r="P10" s="168">
        <v>16</v>
      </c>
      <c r="Q10" s="168">
        <v>17</v>
      </c>
      <c r="R10" s="168">
        <v>18</v>
      </c>
      <c r="S10" s="168">
        <v>19</v>
      </c>
      <c r="T10" s="168">
        <v>20</v>
      </c>
      <c r="U10" s="169"/>
      <c r="V10" s="165"/>
      <c r="W10" s="165"/>
    </row>
    <row r="11" spans="1:23" s="890" customFormat="1" ht="40.5" customHeight="1" x14ac:dyDescent="0.2">
      <c r="A11" s="599">
        <v>1</v>
      </c>
      <c r="B11" s="599" t="s">
        <v>693</v>
      </c>
      <c r="C11" s="599">
        <v>8408</v>
      </c>
      <c r="D11" s="599">
        <v>0</v>
      </c>
      <c r="E11" s="599">
        <v>0</v>
      </c>
      <c r="F11" s="599">
        <v>0</v>
      </c>
      <c r="G11" s="599">
        <f>C11+D11+E11+F11</f>
        <v>8408</v>
      </c>
      <c r="H11" s="618">
        <v>220</v>
      </c>
      <c r="I11" s="619">
        <f t="shared" ref="I11:I12" si="0">H11*G11*0.1/1000</f>
        <v>184.976</v>
      </c>
      <c r="J11" s="619">
        <f>H11*G11*0.1/1000</f>
        <v>184.976</v>
      </c>
      <c r="K11" s="599">
        <v>0</v>
      </c>
      <c r="L11" s="599">
        <v>0</v>
      </c>
      <c r="M11" s="619">
        <v>0</v>
      </c>
      <c r="N11" s="619">
        <v>0</v>
      </c>
      <c r="O11" s="619">
        <v>0</v>
      </c>
      <c r="P11" s="619">
        <v>0</v>
      </c>
      <c r="Q11" s="599">
        <v>0</v>
      </c>
      <c r="R11" s="599">
        <v>0</v>
      </c>
      <c r="S11" s="619">
        <v>1500</v>
      </c>
      <c r="T11" s="599">
        <f>J11*1500/100000</f>
        <v>2.7746400000000002</v>
      </c>
      <c r="U11" s="757"/>
      <c r="V11" s="891"/>
      <c r="W11" s="891"/>
    </row>
    <row r="12" spans="1:23" s="890" customFormat="1" ht="40.5" customHeight="1" x14ac:dyDescent="0.2">
      <c r="A12" s="599">
        <v>2</v>
      </c>
      <c r="B12" s="599" t="s">
        <v>885</v>
      </c>
      <c r="C12" s="599">
        <v>2802</v>
      </c>
      <c r="D12" s="599">
        <v>368</v>
      </c>
      <c r="E12" s="599">
        <v>0</v>
      </c>
      <c r="F12" s="599">
        <v>0</v>
      </c>
      <c r="G12" s="599">
        <f>C12+D12+E12+F12</f>
        <v>3170</v>
      </c>
      <c r="H12" s="618">
        <v>220</v>
      </c>
      <c r="I12" s="619">
        <f t="shared" si="0"/>
        <v>69.739999999999995</v>
      </c>
      <c r="J12" s="619">
        <f>H12*G12*0.1/1000</f>
        <v>69.739999999999995</v>
      </c>
      <c r="K12" s="599">
        <v>0</v>
      </c>
      <c r="L12" s="599">
        <v>0</v>
      </c>
      <c r="M12" s="619">
        <v>0</v>
      </c>
      <c r="N12" s="619">
        <v>0</v>
      </c>
      <c r="O12" s="619">
        <v>0</v>
      </c>
      <c r="P12" s="619">
        <v>0</v>
      </c>
      <c r="Q12" s="599">
        <v>0</v>
      </c>
      <c r="R12" s="599">
        <v>0</v>
      </c>
      <c r="S12" s="619">
        <v>1500</v>
      </c>
      <c r="T12" s="599">
        <f>J12*1500/100000</f>
        <v>1.0460999999999998</v>
      </c>
      <c r="U12" s="757"/>
      <c r="V12" s="891"/>
      <c r="W12" s="891"/>
    </row>
    <row r="13" spans="1:23" s="891" customFormat="1" ht="40.5" customHeight="1" x14ac:dyDescent="0.2">
      <c r="A13" s="1500" t="s">
        <v>880</v>
      </c>
      <c r="B13" s="1501"/>
      <c r="C13" s="620">
        <f>SUM(C11:C12)</f>
        <v>11210</v>
      </c>
      <c r="D13" s="620">
        <f t="shared" ref="D13:T13" si="1">SUM(D11:D12)</f>
        <v>368</v>
      </c>
      <c r="E13" s="620">
        <f t="shared" si="1"/>
        <v>0</v>
      </c>
      <c r="F13" s="620">
        <f t="shared" si="1"/>
        <v>0</v>
      </c>
      <c r="G13" s="620">
        <f t="shared" si="1"/>
        <v>11578</v>
      </c>
      <c r="H13" s="620">
        <v>220</v>
      </c>
      <c r="I13" s="620">
        <f t="shared" si="1"/>
        <v>254.71600000000001</v>
      </c>
      <c r="J13" s="620">
        <f t="shared" si="1"/>
        <v>254.71600000000001</v>
      </c>
      <c r="K13" s="620">
        <f t="shared" si="1"/>
        <v>0</v>
      </c>
      <c r="L13" s="620">
        <f t="shared" si="1"/>
        <v>0</v>
      </c>
      <c r="M13" s="620">
        <f t="shared" si="1"/>
        <v>0</v>
      </c>
      <c r="N13" s="620">
        <f t="shared" si="1"/>
        <v>0</v>
      </c>
      <c r="O13" s="620">
        <f t="shared" si="1"/>
        <v>0</v>
      </c>
      <c r="P13" s="620">
        <f t="shared" si="1"/>
        <v>0</v>
      </c>
      <c r="Q13" s="620">
        <f t="shared" si="1"/>
        <v>0</v>
      </c>
      <c r="R13" s="620">
        <f t="shared" si="1"/>
        <v>0</v>
      </c>
      <c r="S13" s="620">
        <v>1500</v>
      </c>
      <c r="T13" s="620">
        <f t="shared" si="1"/>
        <v>3.8207399999999998</v>
      </c>
      <c r="U13" s="852"/>
    </row>
    <row r="14" spans="1:23" x14ac:dyDescent="0.2">
      <c r="A14" s="211"/>
      <c r="B14" s="171"/>
      <c r="C14" s="171"/>
      <c r="D14" s="171"/>
      <c r="E14" s="171"/>
      <c r="F14" s="171"/>
      <c r="G14" s="171"/>
      <c r="H14" s="171"/>
      <c r="I14" s="164"/>
      <c r="J14" s="164"/>
      <c r="K14" s="164"/>
      <c r="L14" s="164"/>
      <c r="M14" s="164"/>
      <c r="N14" s="164"/>
      <c r="O14" s="164"/>
      <c r="P14" s="164"/>
      <c r="Q14" s="164"/>
      <c r="R14" s="164"/>
      <c r="S14" s="164"/>
      <c r="T14" s="164"/>
    </row>
    <row r="15" spans="1:23" x14ac:dyDescent="0.2">
      <c r="A15" s="172" t="s">
        <v>6</v>
      </c>
      <c r="B15" s="173"/>
      <c r="C15" s="173"/>
      <c r="D15" s="171"/>
      <c r="E15" s="171"/>
      <c r="F15" s="171"/>
      <c r="G15" s="171" t="s">
        <v>9</v>
      </c>
      <c r="H15" s="171"/>
      <c r="I15" s="164"/>
      <c r="J15" s="164"/>
      <c r="K15" s="164"/>
      <c r="L15" s="164"/>
      <c r="M15" s="164"/>
      <c r="N15" s="164"/>
      <c r="O15" s="164"/>
      <c r="P15" s="164"/>
      <c r="Q15" s="164"/>
      <c r="R15" s="164"/>
      <c r="S15" s="164"/>
      <c r="T15" s="164"/>
    </row>
    <row r="16" spans="1:23" ht="17.25" customHeight="1" x14ac:dyDescent="0.2">
      <c r="A16" s="169" t="s">
        <v>7</v>
      </c>
      <c r="B16" s="169"/>
      <c r="C16" s="169"/>
      <c r="F16" s="660"/>
      <c r="H16" s="660"/>
      <c r="I16" s="164"/>
      <c r="J16" s="164"/>
      <c r="K16" s="164"/>
      <c r="L16" s="164"/>
      <c r="M16" s="164"/>
      <c r="N16" s="164"/>
      <c r="O16" s="164"/>
      <c r="P16" s="164"/>
      <c r="Q16" s="164"/>
      <c r="R16" s="164"/>
      <c r="S16" s="164"/>
      <c r="T16" s="164"/>
    </row>
    <row r="17" spans="1:21" x14ac:dyDescent="0.2">
      <c r="A17" s="169" t="s">
        <v>8</v>
      </c>
      <c r="B17" s="169"/>
      <c r="C17" s="169"/>
      <c r="I17" s="164"/>
      <c r="J17" s="164"/>
      <c r="K17" s="164"/>
      <c r="L17" s="164"/>
      <c r="M17" s="164"/>
      <c r="N17" s="164"/>
      <c r="O17" s="164"/>
      <c r="P17" s="164"/>
      <c r="Q17" s="164"/>
      <c r="R17" s="164"/>
      <c r="S17" s="164"/>
      <c r="T17" s="164"/>
      <c r="U17" s="165"/>
    </row>
    <row r="18" spans="1:21" x14ac:dyDescent="0.2">
      <c r="A18" s="169"/>
      <c r="B18" s="169"/>
      <c r="C18" s="169"/>
      <c r="I18" s="164"/>
      <c r="J18" s="164"/>
      <c r="K18" s="164"/>
      <c r="L18" s="164"/>
      <c r="M18" s="164"/>
      <c r="N18" s="164"/>
      <c r="O18" s="164"/>
      <c r="P18" s="164"/>
      <c r="Q18" s="164"/>
      <c r="R18" s="1347" t="s">
        <v>1055</v>
      </c>
      <c r="S18" s="1347"/>
      <c r="T18" s="1347"/>
      <c r="U18" s="165"/>
    </row>
    <row r="19" spans="1:21" ht="15.75" customHeight="1" x14ac:dyDescent="0.2">
      <c r="A19" s="169"/>
      <c r="B19" s="169"/>
      <c r="C19" s="169"/>
      <c r="I19" s="164"/>
      <c r="J19" s="164"/>
      <c r="K19" s="164"/>
      <c r="L19" s="164"/>
      <c r="M19" s="164"/>
      <c r="N19" s="164"/>
      <c r="O19" s="164"/>
      <c r="P19" s="164"/>
      <c r="Q19" s="164"/>
      <c r="R19" s="1287" t="s">
        <v>1056</v>
      </c>
      <c r="S19" s="1287"/>
      <c r="T19" s="1287"/>
      <c r="U19" s="165"/>
    </row>
    <row r="20" spans="1:21" ht="16.5" customHeight="1" x14ac:dyDescent="0.2">
      <c r="A20" s="169" t="s">
        <v>706</v>
      </c>
      <c r="B20" s="1389" t="s">
        <v>9</v>
      </c>
      <c r="C20" s="1389"/>
      <c r="H20" s="169"/>
      <c r="I20" s="164"/>
      <c r="J20" s="169"/>
      <c r="K20" s="169"/>
      <c r="L20" s="169"/>
      <c r="M20" s="169"/>
      <c r="N20" s="169"/>
      <c r="O20" s="169"/>
      <c r="P20" s="169"/>
      <c r="Q20" s="169"/>
      <c r="R20" s="1659"/>
      <c r="S20" s="1659"/>
      <c r="T20" s="169"/>
      <c r="U20" s="165"/>
    </row>
    <row r="21" spans="1:21" ht="12.75" customHeight="1" x14ac:dyDescent="0.2">
      <c r="I21" s="169"/>
      <c r="J21" s="1659"/>
      <c r="K21" s="1659"/>
      <c r="L21" s="1659"/>
      <c r="M21" s="1659"/>
      <c r="N21" s="1659"/>
      <c r="O21" s="1659"/>
      <c r="P21" s="1659"/>
      <c r="Q21" s="1659"/>
      <c r="R21" s="1659"/>
      <c r="S21" s="1659"/>
      <c r="T21" s="1659"/>
      <c r="U21" s="165"/>
    </row>
    <row r="22" spans="1:21" ht="12.75" customHeight="1" x14ac:dyDescent="0.2">
      <c r="I22" s="1659"/>
      <c r="J22" s="1659"/>
      <c r="K22" s="1659"/>
      <c r="L22" s="1659"/>
      <c r="M22" s="1659"/>
      <c r="N22" s="1659"/>
      <c r="O22" s="1659"/>
      <c r="P22" s="1659"/>
      <c r="Q22" s="1659"/>
      <c r="R22" s="1659"/>
      <c r="S22" s="1659"/>
      <c r="T22" s="1659"/>
      <c r="U22" s="165"/>
    </row>
    <row r="23" spans="1:21" x14ac:dyDescent="0.2">
      <c r="A23" s="169"/>
      <c r="B23" s="169"/>
      <c r="I23" s="164"/>
      <c r="J23" s="169"/>
      <c r="K23" s="169"/>
      <c r="L23" s="169"/>
      <c r="M23" s="169"/>
      <c r="N23" s="169"/>
      <c r="O23" s="169"/>
      <c r="P23" s="169"/>
      <c r="Q23" s="169"/>
      <c r="R23" s="169" t="s">
        <v>649</v>
      </c>
      <c r="S23" s="169"/>
      <c r="T23" s="169"/>
      <c r="U23" s="165"/>
    </row>
    <row r="25" spans="1:21" x14ac:dyDescent="0.2">
      <c r="A25" s="1660"/>
      <c r="B25" s="1660"/>
      <c r="C25" s="1660"/>
      <c r="D25" s="1660"/>
      <c r="E25" s="1660"/>
      <c r="F25" s="1660"/>
      <c r="G25" s="1660"/>
      <c r="H25" s="1660"/>
      <c r="I25" s="1660"/>
      <c r="J25" s="1660"/>
      <c r="K25" s="1660"/>
      <c r="L25" s="1660"/>
      <c r="M25" s="1660"/>
      <c r="N25" s="1660"/>
      <c r="O25" s="1660"/>
      <c r="P25" s="1660"/>
      <c r="Q25" s="1660"/>
      <c r="R25" s="1660"/>
      <c r="S25" s="1660"/>
      <c r="T25" s="1660"/>
      <c r="U25" s="165"/>
    </row>
  </sheetData>
  <mergeCells count="22">
    <mergeCell ref="A13:B13"/>
    <mergeCell ref="R18:T18"/>
    <mergeCell ref="A6:T6"/>
    <mergeCell ref="G1:I1"/>
    <mergeCell ref="Q1:T1"/>
    <mergeCell ref="A2:T2"/>
    <mergeCell ref="A3:T3"/>
    <mergeCell ref="A4:T5"/>
    <mergeCell ref="L7:T7"/>
    <mergeCell ref="A8:A9"/>
    <mergeCell ref="B8:B9"/>
    <mergeCell ref="C8:G8"/>
    <mergeCell ref="H8:H9"/>
    <mergeCell ref="I8:L8"/>
    <mergeCell ref="M8:R8"/>
    <mergeCell ref="S8:T8"/>
    <mergeCell ref="R19:T19"/>
    <mergeCell ref="R20:S20"/>
    <mergeCell ref="J21:T21"/>
    <mergeCell ref="I22:T22"/>
    <mergeCell ref="A25:T25"/>
    <mergeCell ref="B20:C20"/>
  </mergeCells>
  <printOptions horizontalCentered="1"/>
  <pageMargins left="0.70866141732283472" right="0.70866141732283472" top="0.23622047244094491" bottom="0" header="0.31496062992125984" footer="0.31496062992125984"/>
  <pageSetup paperSize="9" scale="71" orientation="landscape" r:id="rId1"/>
  <colBreaks count="1" manualBreakCount="1">
    <brk id="4" max="19"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0"/>
  <sheetViews>
    <sheetView view="pageBreakPreview" topLeftCell="A10" zoomScaleNormal="70" zoomScaleSheetLayoutView="100" workbookViewId="0">
      <selection activeCell="F19" sqref="F19"/>
    </sheetView>
  </sheetViews>
  <sheetFormatPr defaultColWidth="9.140625" defaultRowHeight="12.75" x14ac:dyDescent="0.2"/>
  <cols>
    <col min="1" max="1" width="5.5703125" style="164" customWidth="1"/>
    <col min="2" max="2" width="10.140625" style="164" customWidth="1"/>
    <col min="3" max="3" width="10.28515625" style="164" customWidth="1"/>
    <col min="4" max="4" width="8.42578125" style="164" customWidth="1"/>
    <col min="5" max="6" width="9.85546875" style="164" customWidth="1"/>
    <col min="7" max="7" width="10.7109375" style="164" customWidth="1"/>
    <col min="8" max="8" width="12.85546875" style="164" customWidth="1"/>
    <col min="9" max="9" width="8.7109375" style="165" customWidth="1"/>
    <col min="10" max="11" width="8" style="165" customWidth="1"/>
    <col min="12" max="14" width="8.140625" style="165" customWidth="1"/>
    <col min="15" max="15" width="8.42578125" style="165" customWidth="1"/>
    <col min="16" max="18" width="8.140625" style="165" customWidth="1"/>
    <col min="19" max="19" width="10.42578125" style="165" customWidth="1"/>
    <col min="20" max="20" width="12.140625" style="165" customWidth="1"/>
    <col min="21" max="16384" width="9.140625" style="165"/>
  </cols>
  <sheetData>
    <row r="1" spans="1:23" ht="12.75" customHeight="1" x14ac:dyDescent="0.2">
      <c r="G1" s="1353"/>
      <c r="H1" s="1353"/>
      <c r="I1" s="1353"/>
      <c r="J1" s="164"/>
      <c r="K1" s="164"/>
      <c r="L1" s="164"/>
      <c r="M1" s="164"/>
      <c r="N1" s="164"/>
      <c r="O1" s="164"/>
      <c r="P1" s="164"/>
      <c r="Q1" s="164"/>
      <c r="R1" s="164"/>
      <c r="S1" s="1662" t="s">
        <v>490</v>
      </c>
      <c r="T1" s="1662"/>
    </row>
    <row r="2" spans="1:23" ht="15.75" x14ac:dyDescent="0.25">
      <c r="A2" s="1663" t="s">
        <v>0</v>
      </c>
      <c r="B2" s="1663"/>
      <c r="C2" s="1663"/>
      <c r="D2" s="1663"/>
      <c r="E2" s="1663"/>
      <c r="F2" s="1663"/>
      <c r="G2" s="1663"/>
      <c r="H2" s="1663"/>
      <c r="I2" s="1663"/>
      <c r="J2" s="1663"/>
      <c r="K2" s="1663"/>
      <c r="L2" s="1663"/>
      <c r="M2" s="1663"/>
      <c r="N2" s="1663"/>
      <c r="O2" s="1663"/>
      <c r="P2" s="1663"/>
      <c r="Q2" s="1663"/>
      <c r="R2" s="1663"/>
      <c r="S2" s="1663"/>
      <c r="T2" s="1663"/>
    </row>
    <row r="3" spans="1:23" ht="18" x14ac:dyDescent="0.25">
      <c r="A3" s="1664" t="s">
        <v>704</v>
      </c>
      <c r="B3" s="1664"/>
      <c r="C3" s="1664"/>
      <c r="D3" s="1664"/>
      <c r="E3" s="1664"/>
      <c r="F3" s="1664"/>
      <c r="G3" s="1664"/>
      <c r="H3" s="1664"/>
      <c r="I3" s="1664"/>
      <c r="J3" s="1664"/>
      <c r="K3" s="1664"/>
      <c r="L3" s="1664"/>
      <c r="M3" s="1664"/>
      <c r="N3" s="1664"/>
      <c r="O3" s="1664"/>
      <c r="P3" s="1664"/>
      <c r="Q3" s="1664"/>
      <c r="R3" s="1664"/>
      <c r="S3" s="1664"/>
      <c r="T3" s="1664"/>
    </row>
    <row r="4" spans="1:23" ht="12.75" customHeight="1" x14ac:dyDescent="0.2">
      <c r="A4" s="1665" t="s">
        <v>705</v>
      </c>
      <c r="B4" s="1665"/>
      <c r="C4" s="1665"/>
      <c r="D4" s="1665"/>
      <c r="E4" s="1665"/>
      <c r="F4" s="1665"/>
      <c r="G4" s="1665"/>
      <c r="H4" s="1665"/>
      <c r="I4" s="1665"/>
      <c r="J4" s="1665"/>
      <c r="K4" s="1665"/>
      <c r="L4" s="1665"/>
      <c r="M4" s="1665"/>
      <c r="N4" s="1665"/>
      <c r="O4" s="1665"/>
      <c r="P4" s="1665"/>
      <c r="Q4" s="1665"/>
      <c r="R4" s="1665"/>
      <c r="S4" s="1665"/>
      <c r="T4" s="1665"/>
    </row>
    <row r="5" spans="1:23" s="167" customFormat="1" ht="7.5" customHeight="1" x14ac:dyDescent="0.2">
      <c r="A5" s="1665"/>
      <c r="B5" s="1665"/>
      <c r="C5" s="1665"/>
      <c r="D5" s="1665"/>
      <c r="E5" s="1665"/>
      <c r="F5" s="1665"/>
      <c r="G5" s="1665"/>
      <c r="H5" s="1665"/>
      <c r="I5" s="1665"/>
      <c r="J5" s="1665"/>
      <c r="K5" s="1665"/>
      <c r="L5" s="1665"/>
      <c r="M5" s="1665"/>
      <c r="N5" s="1665"/>
      <c r="O5" s="1665"/>
      <c r="P5" s="1665"/>
      <c r="Q5" s="1665"/>
      <c r="R5" s="1665"/>
      <c r="S5" s="1665"/>
      <c r="T5" s="1665"/>
    </row>
    <row r="6" spans="1:23" x14ac:dyDescent="0.2">
      <c r="A6" s="1661"/>
      <c r="B6" s="1661"/>
      <c r="C6" s="1661"/>
      <c r="D6" s="1661"/>
      <c r="E6" s="1661"/>
      <c r="F6" s="1661"/>
      <c r="G6" s="1661"/>
      <c r="H6" s="1661"/>
      <c r="I6" s="1661"/>
      <c r="J6" s="1661"/>
      <c r="K6" s="1661"/>
      <c r="L6" s="1661"/>
      <c r="M6" s="1661"/>
      <c r="N6" s="1661"/>
      <c r="O6" s="1661"/>
      <c r="P6" s="1661"/>
      <c r="Q6" s="1661"/>
      <c r="R6" s="1661"/>
      <c r="S6" s="1661"/>
      <c r="T6" s="1661"/>
    </row>
    <row r="7" spans="1:23" x14ac:dyDescent="0.2">
      <c r="A7" s="221" t="s">
        <v>776</v>
      </c>
      <c r="B7" s="221"/>
      <c r="H7" s="383"/>
      <c r="I7" s="164"/>
      <c r="J7" s="164"/>
      <c r="K7" s="164"/>
      <c r="L7" s="1666"/>
      <c r="M7" s="1666"/>
      <c r="N7" s="1666"/>
      <c r="O7" s="1666"/>
      <c r="P7" s="1666"/>
      <c r="Q7" s="1666"/>
      <c r="R7" s="1666"/>
      <c r="S7" s="1666"/>
      <c r="T7" s="1666"/>
    </row>
    <row r="8" spans="1:23" ht="52.5" customHeight="1" x14ac:dyDescent="0.2">
      <c r="A8" s="1667" t="s">
        <v>2</v>
      </c>
      <c r="B8" s="1382" t="s">
        <v>886</v>
      </c>
      <c r="C8" s="1668" t="s">
        <v>442</v>
      </c>
      <c r="D8" s="1669"/>
      <c r="E8" s="1669"/>
      <c r="F8" s="1669"/>
      <c r="G8" s="1670"/>
      <c r="H8" s="1671" t="s">
        <v>74</v>
      </c>
      <c r="I8" s="1668" t="s">
        <v>75</v>
      </c>
      <c r="J8" s="1669"/>
      <c r="K8" s="1669"/>
      <c r="L8" s="1670"/>
      <c r="M8" s="1667" t="s">
        <v>604</v>
      </c>
      <c r="N8" s="1667"/>
      <c r="O8" s="1667"/>
      <c r="P8" s="1667"/>
      <c r="Q8" s="1667"/>
      <c r="R8" s="1667"/>
      <c r="S8" s="1673" t="s">
        <v>648</v>
      </c>
      <c r="T8" s="1673"/>
      <c r="V8" s="170"/>
      <c r="W8" s="170"/>
    </row>
    <row r="9" spans="1:23" ht="44.45" customHeight="1" x14ac:dyDescent="0.2">
      <c r="A9" s="1667"/>
      <c r="B9" s="1382"/>
      <c r="C9" s="384" t="s">
        <v>4</v>
      </c>
      <c r="D9" s="384" t="s">
        <v>5</v>
      </c>
      <c r="E9" s="384" t="s">
        <v>314</v>
      </c>
      <c r="F9" s="385" t="s">
        <v>87</v>
      </c>
      <c r="G9" s="385" t="s">
        <v>194</v>
      </c>
      <c r="H9" s="1672"/>
      <c r="I9" s="384" t="s">
        <v>79</v>
      </c>
      <c r="J9" s="384" t="s">
        <v>17</v>
      </c>
      <c r="K9" s="384" t="s">
        <v>37</v>
      </c>
      <c r="L9" s="384" t="s">
        <v>637</v>
      </c>
      <c r="M9" s="384" t="s">
        <v>15</v>
      </c>
      <c r="N9" s="384" t="s">
        <v>698</v>
      </c>
      <c r="O9" s="384" t="s">
        <v>700</v>
      </c>
      <c r="P9" s="384" t="s">
        <v>699</v>
      </c>
      <c r="Q9" s="384" t="s">
        <v>608</v>
      </c>
      <c r="R9" s="384" t="s">
        <v>609</v>
      </c>
      <c r="S9" s="384" t="s">
        <v>674</v>
      </c>
      <c r="T9" s="384" t="s">
        <v>673</v>
      </c>
    </row>
    <row r="10" spans="1:23" s="174" customFormat="1" x14ac:dyDescent="0.2">
      <c r="A10" s="168">
        <v>1</v>
      </c>
      <c r="B10" s="168">
        <v>2</v>
      </c>
      <c r="C10" s="168">
        <v>3</v>
      </c>
      <c r="D10" s="168">
        <v>4</v>
      </c>
      <c r="E10" s="168">
        <v>5</v>
      </c>
      <c r="F10" s="168">
        <v>6</v>
      </c>
      <c r="G10" s="168">
        <v>7</v>
      </c>
      <c r="H10" s="168">
        <v>8</v>
      </c>
      <c r="I10" s="168">
        <v>9</v>
      </c>
      <c r="J10" s="168">
        <v>10</v>
      </c>
      <c r="K10" s="168">
        <v>11</v>
      </c>
      <c r="L10" s="168">
        <v>12</v>
      </c>
      <c r="M10" s="168">
        <v>13</v>
      </c>
      <c r="N10" s="168">
        <v>14</v>
      </c>
      <c r="O10" s="168">
        <v>15</v>
      </c>
      <c r="P10" s="168">
        <v>16</v>
      </c>
      <c r="Q10" s="168">
        <v>17</v>
      </c>
      <c r="R10" s="168">
        <v>18</v>
      </c>
      <c r="S10" s="168">
        <v>19</v>
      </c>
      <c r="T10" s="168">
        <v>20</v>
      </c>
      <c r="V10" s="165"/>
      <c r="W10" s="165"/>
    </row>
    <row r="11" spans="1:23" s="310" customFormat="1" ht="34.5" customHeight="1" x14ac:dyDescent="0.2">
      <c r="A11" s="308">
        <v>1</v>
      </c>
      <c r="B11" s="391" t="s">
        <v>693</v>
      </c>
      <c r="C11" s="396">
        <v>3667</v>
      </c>
      <c r="D11" s="308">
        <v>0</v>
      </c>
      <c r="E11" s="308">
        <v>0</v>
      </c>
      <c r="F11" s="308">
        <v>0</v>
      </c>
      <c r="G11" s="599">
        <f>C11+D11+E11+F11</f>
        <v>3667</v>
      </c>
      <c r="H11" s="308">
        <v>220</v>
      </c>
      <c r="I11" s="309">
        <f>H11*G11*0.15/1000</f>
        <v>121.011</v>
      </c>
      <c r="J11" s="309">
        <f>I11</f>
        <v>121.011</v>
      </c>
      <c r="K11" s="308">
        <v>0</v>
      </c>
      <c r="L11" s="308">
        <v>0</v>
      </c>
      <c r="M11" s="308">
        <v>0</v>
      </c>
      <c r="N11" s="308">
        <v>0</v>
      </c>
      <c r="O11" s="308">
        <v>0</v>
      </c>
      <c r="P11" s="308">
        <v>0</v>
      </c>
      <c r="Q11" s="308">
        <v>0</v>
      </c>
      <c r="R11" s="308">
        <v>0</v>
      </c>
      <c r="S11" s="619">
        <v>1500</v>
      </c>
      <c r="T11" s="308">
        <f>J11*S11/100000</f>
        <v>1.8151649999999999</v>
      </c>
      <c r="V11" s="312"/>
      <c r="W11" s="312"/>
    </row>
    <row r="12" spans="1:23" s="310" customFormat="1" ht="34.5" customHeight="1" x14ac:dyDescent="0.2">
      <c r="A12" s="599">
        <v>2</v>
      </c>
      <c r="B12" s="617" t="s">
        <v>876</v>
      </c>
      <c r="C12" s="618">
        <v>1286</v>
      </c>
      <c r="D12" s="599">
        <v>100</v>
      </c>
      <c r="E12" s="599">
        <v>0</v>
      </c>
      <c r="F12" s="599">
        <v>0</v>
      </c>
      <c r="G12" s="599">
        <f>C12+D12+E12+F12</f>
        <v>1386</v>
      </c>
      <c r="H12" s="599">
        <v>220</v>
      </c>
      <c r="I12" s="309">
        <f>H12*G12*0.15/1000</f>
        <v>45.738</v>
      </c>
      <c r="J12" s="309">
        <f>I12</f>
        <v>45.738</v>
      </c>
      <c r="K12" s="599">
        <v>0</v>
      </c>
      <c r="L12" s="599">
        <v>0</v>
      </c>
      <c r="M12" s="599">
        <v>0</v>
      </c>
      <c r="N12" s="599">
        <v>0</v>
      </c>
      <c r="O12" s="599">
        <v>0</v>
      </c>
      <c r="P12" s="599">
        <v>0</v>
      </c>
      <c r="Q12" s="599">
        <v>0</v>
      </c>
      <c r="R12" s="599">
        <v>0</v>
      </c>
      <c r="S12" s="619">
        <v>1500</v>
      </c>
      <c r="T12" s="308">
        <f>J12*S12/100000</f>
        <v>0.68606999999999996</v>
      </c>
      <c r="V12" s="312"/>
      <c r="W12" s="312"/>
    </row>
    <row r="13" spans="1:23" s="313" customFormat="1" ht="34.5" customHeight="1" x14ac:dyDescent="0.2">
      <c r="A13" s="1500" t="s">
        <v>880</v>
      </c>
      <c r="B13" s="1501"/>
      <c r="C13" s="620">
        <f>SUM(C11:C12)</f>
        <v>4953</v>
      </c>
      <c r="D13" s="620">
        <f t="shared" ref="D13:R13" si="0">SUM(D11:D12)</f>
        <v>100</v>
      </c>
      <c r="E13" s="620">
        <f t="shared" si="0"/>
        <v>0</v>
      </c>
      <c r="F13" s="620">
        <f t="shared" si="0"/>
        <v>0</v>
      </c>
      <c r="G13" s="620">
        <f t="shared" si="0"/>
        <v>5053</v>
      </c>
      <c r="H13" s="620">
        <v>220</v>
      </c>
      <c r="I13" s="620">
        <f t="shared" si="0"/>
        <v>166.749</v>
      </c>
      <c r="J13" s="620">
        <f t="shared" si="0"/>
        <v>166.749</v>
      </c>
      <c r="K13" s="620">
        <f t="shared" si="0"/>
        <v>0</v>
      </c>
      <c r="L13" s="620">
        <f t="shared" si="0"/>
        <v>0</v>
      </c>
      <c r="M13" s="620">
        <f t="shared" si="0"/>
        <v>0</v>
      </c>
      <c r="N13" s="620">
        <f t="shared" si="0"/>
        <v>0</v>
      </c>
      <c r="O13" s="620">
        <f t="shared" si="0"/>
        <v>0</v>
      </c>
      <c r="P13" s="620">
        <f t="shared" si="0"/>
        <v>0</v>
      </c>
      <c r="Q13" s="620">
        <f t="shared" si="0"/>
        <v>0</v>
      </c>
      <c r="R13" s="620">
        <f t="shared" si="0"/>
        <v>0</v>
      </c>
      <c r="S13" s="620">
        <v>1500</v>
      </c>
      <c r="T13" s="620">
        <f>SUM(T11:T12)</f>
        <v>2.5012349999999999</v>
      </c>
      <c r="V13" s="312"/>
      <c r="W13" s="312"/>
    </row>
    <row r="14" spans="1:23" s="170" customFormat="1" ht="22.5" customHeight="1" x14ac:dyDescent="0.2">
      <c r="A14" s="211"/>
      <c r="B14" s="211"/>
      <c r="C14" s="211"/>
      <c r="D14" s="211"/>
      <c r="E14" s="211"/>
      <c r="F14" s="211"/>
      <c r="G14" s="211"/>
      <c r="H14" s="211"/>
      <c r="I14" s="211"/>
      <c r="J14" s="211"/>
      <c r="K14" s="211"/>
      <c r="L14" s="211"/>
      <c r="M14" s="211"/>
      <c r="N14" s="211"/>
      <c r="O14" s="211"/>
      <c r="P14" s="211"/>
      <c r="Q14" s="211"/>
      <c r="R14" s="211"/>
      <c r="S14" s="211"/>
      <c r="T14" s="169"/>
      <c r="V14" s="165"/>
      <c r="W14" s="165"/>
    </row>
    <row r="15" spans="1:23" x14ac:dyDescent="0.2">
      <c r="A15" s="172" t="s">
        <v>6</v>
      </c>
      <c r="B15" s="173"/>
      <c r="C15" s="173"/>
      <c r="D15" s="171"/>
      <c r="E15" s="171"/>
      <c r="F15" s="171"/>
      <c r="G15" s="171"/>
      <c r="H15" s="171"/>
      <c r="I15" s="164"/>
      <c r="J15" s="164"/>
      <c r="K15" s="164"/>
      <c r="L15" s="164"/>
      <c r="M15" s="164"/>
      <c r="N15" s="164"/>
      <c r="O15" s="164"/>
      <c r="P15" s="164"/>
      <c r="Q15" s="164"/>
      <c r="R15" s="164"/>
      <c r="S15" s="164"/>
      <c r="T15" s="164"/>
    </row>
    <row r="16" spans="1:23" x14ac:dyDescent="0.2">
      <c r="A16" s="169" t="s">
        <v>7</v>
      </c>
      <c r="B16" s="169"/>
      <c r="C16" s="169"/>
      <c r="E16" s="171"/>
      <c r="F16" s="660"/>
      <c r="G16" s="660"/>
      <c r="H16" s="660"/>
      <c r="I16" s="171"/>
      <c r="J16" s="164"/>
      <c r="K16" s="164"/>
      <c r="L16" s="164"/>
      <c r="M16" s="164"/>
      <c r="N16" s="164"/>
      <c r="O16" s="164"/>
      <c r="P16" s="164"/>
      <c r="Q16" s="164"/>
      <c r="R16" s="164"/>
      <c r="S16" s="164"/>
      <c r="T16" s="164"/>
    </row>
    <row r="17" spans="1:20" x14ac:dyDescent="0.2">
      <c r="A17" s="169" t="s">
        <v>8</v>
      </c>
      <c r="B17" s="169"/>
      <c r="C17" s="169"/>
      <c r="E17" s="171"/>
      <c r="F17" s="171"/>
      <c r="H17" s="171"/>
      <c r="I17" s="171"/>
      <c r="J17" s="164"/>
      <c r="K17" s="164"/>
      <c r="L17" s="164"/>
      <c r="M17" s="164"/>
      <c r="N17" s="164"/>
      <c r="O17" s="164"/>
      <c r="P17" s="164"/>
      <c r="Q17" s="164"/>
      <c r="R17" s="164"/>
      <c r="S17" s="164"/>
      <c r="T17" s="164"/>
    </row>
    <row r="18" spans="1:20" x14ac:dyDescent="0.2">
      <c r="A18" s="169"/>
      <c r="B18" s="169"/>
      <c r="C18" s="169"/>
      <c r="I18" s="164"/>
      <c r="J18" s="164"/>
      <c r="K18" s="164"/>
      <c r="L18" s="164"/>
      <c r="M18" s="164"/>
      <c r="N18" s="164"/>
      <c r="O18" s="164"/>
      <c r="P18" s="1347" t="s">
        <v>1055</v>
      </c>
      <c r="Q18" s="1347"/>
      <c r="R18" s="1347"/>
      <c r="S18" s="164"/>
      <c r="T18" s="164"/>
    </row>
    <row r="19" spans="1:20" ht="15.75" customHeight="1" x14ac:dyDescent="0.2">
      <c r="A19" s="169"/>
      <c r="B19" s="169"/>
      <c r="C19" s="169"/>
      <c r="I19" s="164"/>
      <c r="J19" s="164"/>
      <c r="K19" s="164"/>
      <c r="L19" s="164"/>
      <c r="M19" s="164"/>
      <c r="N19" s="164"/>
      <c r="O19" s="164"/>
      <c r="P19" s="1287" t="s">
        <v>1056</v>
      </c>
      <c r="Q19" s="1287"/>
      <c r="R19" s="1287"/>
      <c r="S19" s="164"/>
      <c r="T19" s="164"/>
    </row>
    <row r="20" spans="1:20" x14ac:dyDescent="0.2">
      <c r="A20" s="1389" t="s">
        <v>1042</v>
      </c>
      <c r="B20" s="1389"/>
      <c r="H20" s="169"/>
      <c r="I20" s="164"/>
      <c r="J20" s="169"/>
      <c r="K20" s="169"/>
      <c r="L20" s="169"/>
      <c r="M20" s="169"/>
      <c r="N20" s="169"/>
      <c r="O20" s="169"/>
      <c r="P20" s="169"/>
      <c r="Q20" s="169"/>
      <c r="R20" s="169"/>
      <c r="S20" s="169"/>
      <c r="T20" s="169"/>
    </row>
    <row r="21" spans="1:20" ht="12.75" customHeight="1" x14ac:dyDescent="0.2">
      <c r="I21" s="169"/>
      <c r="J21" s="1659"/>
      <c r="K21" s="1659"/>
      <c r="L21" s="1659"/>
      <c r="M21" s="1659"/>
      <c r="N21" s="1659"/>
      <c r="O21" s="1659"/>
      <c r="P21" s="1659"/>
      <c r="Q21" s="1659"/>
      <c r="R21" s="1659"/>
      <c r="S21" s="1659"/>
      <c r="T21" s="1659"/>
    </row>
    <row r="22" spans="1:20" ht="12.75" customHeight="1" x14ac:dyDescent="0.2">
      <c r="I22" s="1659"/>
      <c r="J22" s="1659"/>
      <c r="K22" s="1659"/>
      <c r="L22" s="1659"/>
      <c r="M22" s="1659"/>
      <c r="N22" s="1659"/>
      <c r="O22" s="1659"/>
      <c r="P22" s="1659"/>
      <c r="Q22" s="1659"/>
      <c r="R22" s="1659"/>
      <c r="S22" s="1659"/>
      <c r="T22" s="1659"/>
    </row>
    <row r="23" spans="1:20" x14ac:dyDescent="0.2">
      <c r="A23" s="169"/>
      <c r="B23" s="169"/>
      <c r="I23" s="164"/>
      <c r="J23" s="169"/>
      <c r="K23" s="169"/>
      <c r="L23" s="169"/>
      <c r="M23" s="169"/>
      <c r="N23" s="169"/>
      <c r="O23" s="169"/>
      <c r="P23" s="169"/>
      <c r="Q23" s="169"/>
      <c r="R23" s="169"/>
      <c r="S23" s="169"/>
      <c r="T23" s="169"/>
    </row>
    <row r="25" spans="1:20" x14ac:dyDescent="0.2">
      <c r="A25" s="1660"/>
      <c r="B25" s="1660"/>
      <c r="C25" s="1660"/>
      <c r="D25" s="1660"/>
      <c r="E25" s="1660"/>
      <c r="F25" s="1660"/>
      <c r="G25" s="1660"/>
      <c r="H25" s="1660"/>
      <c r="I25" s="1660"/>
      <c r="J25" s="1660"/>
      <c r="K25" s="1660"/>
      <c r="L25" s="1660"/>
      <c r="M25" s="1660"/>
      <c r="N25" s="1660"/>
      <c r="O25" s="1660"/>
      <c r="P25" s="1660"/>
      <c r="Q25" s="1660"/>
      <c r="R25" s="1660"/>
      <c r="S25" s="1660"/>
      <c r="T25" s="1660"/>
    </row>
    <row r="26" spans="1:20" x14ac:dyDescent="0.2">
      <c r="D26" s="175"/>
      <c r="E26" s="394"/>
      <c r="F26" s="393"/>
    </row>
    <row r="27" spans="1:20" x14ac:dyDescent="0.2">
      <c r="D27" s="175"/>
      <c r="E27" s="394"/>
      <c r="F27" s="393"/>
    </row>
    <row r="28" spans="1:20" x14ac:dyDescent="0.2">
      <c r="D28" s="175"/>
      <c r="E28" s="394"/>
      <c r="F28" s="393"/>
    </row>
    <row r="29" spans="1:20" x14ac:dyDescent="0.2">
      <c r="D29" s="175"/>
      <c r="E29" s="394"/>
      <c r="F29" s="393"/>
    </row>
    <row r="30" spans="1:20" x14ac:dyDescent="0.2">
      <c r="D30" s="175"/>
      <c r="E30" s="395"/>
      <c r="F30" s="393"/>
    </row>
    <row r="31" spans="1:20" x14ac:dyDescent="0.2">
      <c r="D31" s="60"/>
      <c r="E31" s="394"/>
      <c r="F31" s="393"/>
    </row>
    <row r="32" spans="1:20" x14ac:dyDescent="0.2">
      <c r="D32" s="60"/>
      <c r="E32" s="394"/>
      <c r="F32" s="393"/>
    </row>
    <row r="33" spans="8:10" ht="15" x14ac:dyDescent="0.2">
      <c r="H33" s="392">
        <v>1142</v>
      </c>
      <c r="I33" s="224">
        <v>2342</v>
      </c>
    </row>
    <row r="34" spans="8:10" ht="15" x14ac:dyDescent="0.2">
      <c r="H34" s="392">
        <v>200</v>
      </c>
      <c r="I34" s="224">
        <v>450</v>
      </c>
    </row>
    <row r="35" spans="8:10" ht="15" x14ac:dyDescent="0.2">
      <c r="H35" s="392">
        <v>269</v>
      </c>
      <c r="I35" s="224">
        <v>510</v>
      </c>
    </row>
    <row r="36" spans="8:10" ht="15" x14ac:dyDescent="0.2">
      <c r="H36" s="392">
        <v>1110</v>
      </c>
      <c r="I36" s="224">
        <v>2758</v>
      </c>
    </row>
    <row r="37" spans="8:10" ht="15" x14ac:dyDescent="0.2">
      <c r="H37" s="392">
        <v>345</v>
      </c>
      <c r="I37" s="224">
        <v>828</v>
      </c>
    </row>
    <row r="38" spans="8:10" ht="15" x14ac:dyDescent="0.2">
      <c r="H38" s="392">
        <v>471</v>
      </c>
      <c r="I38" s="224">
        <v>1020</v>
      </c>
    </row>
    <row r="39" spans="8:10" ht="15" x14ac:dyDescent="0.2">
      <c r="H39" s="392">
        <v>130</v>
      </c>
      <c r="I39" s="224">
        <v>500</v>
      </c>
    </row>
    <row r="40" spans="8:10" x14ac:dyDescent="0.2">
      <c r="J40" s="165">
        <f>SUM('[1]AT-4B'!C9:C10)</f>
        <v>19967</v>
      </c>
    </row>
  </sheetData>
  <mergeCells count="21">
    <mergeCell ref="A6:T6"/>
    <mergeCell ref="G1:I1"/>
    <mergeCell ref="S1:T1"/>
    <mergeCell ref="A2:T2"/>
    <mergeCell ref="A3:T3"/>
    <mergeCell ref="A4:T5"/>
    <mergeCell ref="J21:T21"/>
    <mergeCell ref="I22:T22"/>
    <mergeCell ref="A25:T25"/>
    <mergeCell ref="L7:T7"/>
    <mergeCell ref="A8:A9"/>
    <mergeCell ref="B8:B9"/>
    <mergeCell ref="C8:G8"/>
    <mergeCell ref="H8:H9"/>
    <mergeCell ref="I8:L8"/>
    <mergeCell ref="M8:R8"/>
    <mergeCell ref="S8:T8"/>
    <mergeCell ref="A20:B20"/>
    <mergeCell ref="A13:B13"/>
    <mergeCell ref="P18:R18"/>
    <mergeCell ref="P19:R19"/>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33"/>
  <sheetViews>
    <sheetView view="pageBreakPreview" zoomScale="70" zoomScaleNormal="70" zoomScaleSheetLayoutView="70" workbookViewId="0">
      <selection activeCell="A17" sqref="A17:A18"/>
    </sheetView>
  </sheetViews>
  <sheetFormatPr defaultColWidth="9.140625" defaultRowHeight="12.75" x14ac:dyDescent="0.2"/>
  <cols>
    <col min="1" max="1" width="7.28515625" style="754" customWidth="1"/>
    <col min="2" max="2" width="26" style="754" customWidth="1"/>
    <col min="3" max="3" width="11.28515625" style="754" bestFit="1" customWidth="1"/>
    <col min="4" max="6" width="8.28515625" style="754" customWidth="1"/>
    <col min="7" max="7" width="16" style="754" customWidth="1"/>
    <col min="8" max="11" width="10.7109375" style="754" customWidth="1"/>
    <col min="12" max="14" width="9.140625" style="754"/>
    <col min="15" max="15" width="10.28515625" style="754" bestFit="1" customWidth="1"/>
    <col min="16" max="18" width="9.140625" style="754"/>
    <col min="19" max="19" width="10.42578125" style="754" customWidth="1"/>
    <col min="20" max="20" width="9.7109375" style="754" customWidth="1"/>
    <col min="21" max="22" width="8.85546875" style="754" customWidth="1"/>
    <col min="23" max="16384" width="9.140625" style="754"/>
  </cols>
  <sheetData>
    <row r="1" spans="1:25" ht="15" x14ac:dyDescent="0.2">
      <c r="W1" s="755" t="s">
        <v>496</v>
      </c>
    </row>
    <row r="2" spans="1:25" ht="15.75" x14ac:dyDescent="0.2">
      <c r="H2" s="756" t="s">
        <v>0</v>
      </c>
      <c r="I2" s="756"/>
      <c r="J2" s="756"/>
      <c r="P2" s="757"/>
      <c r="Q2" s="757"/>
      <c r="R2" s="757"/>
      <c r="S2" s="757"/>
    </row>
    <row r="3" spans="1:25" ht="20.25" x14ac:dyDescent="0.2">
      <c r="D3" s="1323" t="s">
        <v>704</v>
      </c>
      <c r="E3" s="1323"/>
      <c r="F3" s="1323"/>
      <c r="G3" s="1323"/>
      <c r="H3" s="1323"/>
      <c r="I3" s="1323"/>
      <c r="J3" s="1323"/>
      <c r="K3" s="1323"/>
      <c r="L3" s="1323"/>
      <c r="M3" s="1323"/>
      <c r="N3" s="1323"/>
      <c r="O3" s="1323"/>
      <c r="P3" s="758"/>
      <c r="Q3" s="758"/>
      <c r="R3" s="758"/>
      <c r="S3" s="758"/>
      <c r="T3" s="758"/>
      <c r="U3" s="758"/>
      <c r="V3" s="758"/>
      <c r="W3" s="758"/>
      <c r="X3" s="758"/>
      <c r="Y3" s="758"/>
    </row>
    <row r="4" spans="1:25" ht="18" x14ac:dyDescent="0.2">
      <c r="D4" s="759"/>
      <c r="E4" s="759"/>
      <c r="F4" s="759"/>
      <c r="G4" s="759"/>
      <c r="H4" s="759"/>
      <c r="I4" s="759"/>
      <c r="J4" s="759"/>
      <c r="K4" s="759"/>
      <c r="L4" s="759"/>
      <c r="M4" s="759"/>
      <c r="N4" s="759"/>
      <c r="O4" s="759"/>
      <c r="P4" s="759"/>
      <c r="Q4" s="759"/>
      <c r="R4" s="759"/>
      <c r="S4" s="759"/>
      <c r="T4" s="759"/>
      <c r="U4" s="759"/>
      <c r="V4" s="759"/>
      <c r="W4" s="759"/>
    </row>
    <row r="5" spans="1:25" ht="15.75" x14ac:dyDescent="0.2">
      <c r="B5" s="1324" t="s">
        <v>723</v>
      </c>
      <c r="C5" s="1324"/>
      <c r="D5" s="1324"/>
      <c r="E5" s="1324"/>
      <c r="F5" s="1324"/>
      <c r="G5" s="1324"/>
      <c r="H5" s="1324"/>
      <c r="I5" s="1324"/>
      <c r="J5" s="1324"/>
      <c r="K5" s="1324"/>
      <c r="L5" s="1324"/>
      <c r="M5" s="1324"/>
      <c r="N5" s="1324"/>
      <c r="O5" s="1324"/>
      <c r="P5" s="1324"/>
      <c r="Q5" s="1324"/>
      <c r="R5" s="1324"/>
      <c r="S5" s="1324"/>
      <c r="T5" s="1324"/>
      <c r="U5" s="760"/>
      <c r="V5" s="1325" t="s">
        <v>212</v>
      </c>
      <c r="W5" s="1326"/>
    </row>
    <row r="6" spans="1:25" ht="15" x14ac:dyDescent="0.2">
      <c r="A6" s="1288" t="s">
        <v>873</v>
      </c>
      <c r="B6" s="1288"/>
      <c r="C6" s="1288"/>
      <c r="D6" s="1288"/>
      <c r="E6" s="1288"/>
      <c r="F6" s="1288"/>
      <c r="L6" s="757"/>
      <c r="M6" s="757"/>
      <c r="N6" s="757"/>
      <c r="O6" s="757"/>
      <c r="P6" s="757"/>
      <c r="Q6" s="757"/>
      <c r="R6" s="757"/>
      <c r="S6" s="757"/>
    </row>
    <row r="7" spans="1:25" s="762" customFormat="1" ht="18.75" x14ac:dyDescent="0.2">
      <c r="A7" s="1327"/>
      <c r="B7" s="1327"/>
      <c r="C7" s="761"/>
      <c r="P7" s="1328" t="s">
        <v>1051</v>
      </c>
      <c r="Q7" s="1328"/>
      <c r="R7" s="1328"/>
      <c r="S7" s="1328"/>
      <c r="T7" s="1328"/>
      <c r="U7" s="1328"/>
      <c r="V7" s="1328"/>
      <c r="W7" s="1328"/>
    </row>
    <row r="8" spans="1:25" ht="35.25" customHeight="1" x14ac:dyDescent="0.2">
      <c r="A8" s="1313" t="s">
        <v>2</v>
      </c>
      <c r="B8" s="1313" t="s">
        <v>126</v>
      </c>
      <c r="C8" s="1314" t="s">
        <v>32</v>
      </c>
      <c r="D8" s="1313" t="s">
        <v>127</v>
      </c>
      <c r="E8" s="1313"/>
      <c r="F8" s="1313"/>
      <c r="G8" s="1313" t="s">
        <v>128</v>
      </c>
      <c r="H8" s="1313" t="s">
        <v>613</v>
      </c>
      <c r="I8" s="1313"/>
      <c r="J8" s="1313"/>
      <c r="K8" s="1313"/>
      <c r="L8" s="1313"/>
      <c r="M8" s="1313"/>
      <c r="N8" s="1313"/>
      <c r="O8" s="1313"/>
      <c r="P8" s="1313" t="s">
        <v>149</v>
      </c>
      <c r="Q8" s="1313"/>
      <c r="R8" s="1313"/>
      <c r="S8" s="1313"/>
      <c r="T8" s="1313"/>
      <c r="U8" s="1313"/>
      <c r="V8" s="1313"/>
      <c r="W8" s="1313"/>
    </row>
    <row r="9" spans="1:25" ht="15" x14ac:dyDescent="0.2">
      <c r="A9" s="1313"/>
      <c r="B9" s="1313"/>
      <c r="C9" s="1315"/>
      <c r="D9" s="1313" t="s">
        <v>213</v>
      </c>
      <c r="E9" s="1313" t="s">
        <v>38</v>
      </c>
      <c r="F9" s="1313" t="s">
        <v>39</v>
      </c>
      <c r="G9" s="1313"/>
      <c r="H9" s="1313" t="s">
        <v>150</v>
      </c>
      <c r="I9" s="1313"/>
      <c r="J9" s="1313"/>
      <c r="K9" s="1313"/>
      <c r="L9" s="1313" t="s">
        <v>142</v>
      </c>
      <c r="M9" s="1313"/>
      <c r="N9" s="1313"/>
      <c r="O9" s="1313"/>
      <c r="P9" s="1313" t="s">
        <v>129</v>
      </c>
      <c r="Q9" s="1313"/>
      <c r="R9" s="1313"/>
      <c r="S9" s="1313"/>
      <c r="T9" s="1313" t="s">
        <v>141</v>
      </c>
      <c r="U9" s="1313"/>
      <c r="V9" s="1313"/>
      <c r="W9" s="1313"/>
    </row>
    <row r="10" spans="1:25" ht="15" customHeight="1" x14ac:dyDescent="0.2">
      <c r="A10" s="1313"/>
      <c r="B10" s="1313"/>
      <c r="C10" s="1315"/>
      <c r="D10" s="1313"/>
      <c r="E10" s="1313"/>
      <c r="F10" s="1313"/>
      <c r="G10" s="1313"/>
      <c r="H10" s="1317" t="s">
        <v>130</v>
      </c>
      <c r="I10" s="1318"/>
      <c r="J10" s="1319"/>
      <c r="K10" s="1314" t="s">
        <v>131</v>
      </c>
      <c r="L10" s="1317" t="s">
        <v>130</v>
      </c>
      <c r="M10" s="1318"/>
      <c r="N10" s="1319"/>
      <c r="O10" s="1314" t="s">
        <v>131</v>
      </c>
      <c r="P10" s="1317" t="s">
        <v>130</v>
      </c>
      <c r="Q10" s="1318"/>
      <c r="R10" s="1319"/>
      <c r="S10" s="1314" t="s">
        <v>131</v>
      </c>
      <c r="T10" s="1317" t="s">
        <v>130</v>
      </c>
      <c r="U10" s="1318"/>
      <c r="V10" s="1319"/>
      <c r="W10" s="1314" t="s">
        <v>131</v>
      </c>
    </row>
    <row r="11" spans="1:25" ht="15" customHeight="1" x14ac:dyDescent="0.2">
      <c r="A11" s="1313"/>
      <c r="B11" s="1313"/>
      <c r="C11" s="1315"/>
      <c r="D11" s="1313"/>
      <c r="E11" s="1313"/>
      <c r="F11" s="1313"/>
      <c r="G11" s="1313"/>
      <c r="H11" s="1320"/>
      <c r="I11" s="1321"/>
      <c r="J11" s="1322"/>
      <c r="K11" s="1315"/>
      <c r="L11" s="1320"/>
      <c r="M11" s="1321"/>
      <c r="N11" s="1322"/>
      <c r="O11" s="1315"/>
      <c r="P11" s="1320"/>
      <c r="Q11" s="1321"/>
      <c r="R11" s="1322"/>
      <c r="S11" s="1315"/>
      <c r="T11" s="1320"/>
      <c r="U11" s="1321"/>
      <c r="V11" s="1322"/>
      <c r="W11" s="1315"/>
    </row>
    <row r="12" spans="1:25" ht="15" x14ac:dyDescent="0.2">
      <c r="A12" s="1313"/>
      <c r="B12" s="1313"/>
      <c r="C12" s="1316"/>
      <c r="D12" s="1313"/>
      <c r="E12" s="1313"/>
      <c r="F12" s="1313"/>
      <c r="G12" s="1313"/>
      <c r="H12" s="763" t="s">
        <v>213</v>
      </c>
      <c r="I12" s="763" t="s">
        <v>38</v>
      </c>
      <c r="J12" s="764" t="s">
        <v>39</v>
      </c>
      <c r="K12" s="1316"/>
      <c r="L12" s="763" t="s">
        <v>213</v>
      </c>
      <c r="M12" s="763" t="s">
        <v>38</v>
      </c>
      <c r="N12" s="763" t="s">
        <v>39</v>
      </c>
      <c r="O12" s="1316"/>
      <c r="P12" s="763" t="s">
        <v>213</v>
      </c>
      <c r="Q12" s="763" t="s">
        <v>38</v>
      </c>
      <c r="R12" s="763" t="s">
        <v>39</v>
      </c>
      <c r="S12" s="1316"/>
      <c r="T12" s="763" t="s">
        <v>213</v>
      </c>
      <c r="U12" s="763" t="s">
        <v>38</v>
      </c>
      <c r="V12" s="763" t="s">
        <v>39</v>
      </c>
      <c r="W12" s="1316"/>
    </row>
    <row r="13" spans="1:25" ht="25.5" customHeight="1" x14ac:dyDescent="0.2">
      <c r="A13" s="763">
        <v>1</v>
      </c>
      <c r="B13" s="763">
        <v>2</v>
      </c>
      <c r="C13" s="763"/>
      <c r="D13" s="765">
        <v>3</v>
      </c>
      <c r="E13" s="765">
        <v>4</v>
      </c>
      <c r="F13" s="765">
        <v>5</v>
      </c>
      <c r="G13" s="765">
        <v>6</v>
      </c>
      <c r="H13" s="765">
        <v>7</v>
      </c>
      <c r="I13" s="765">
        <v>8</v>
      </c>
      <c r="J13" s="765">
        <v>9</v>
      </c>
      <c r="K13" s="765">
        <v>10</v>
      </c>
      <c r="L13" s="765">
        <v>11</v>
      </c>
      <c r="M13" s="765">
        <v>12</v>
      </c>
      <c r="N13" s="765">
        <v>13</v>
      </c>
      <c r="O13" s="765">
        <v>14</v>
      </c>
      <c r="P13" s="765">
        <v>15</v>
      </c>
      <c r="Q13" s="765">
        <v>16</v>
      </c>
      <c r="R13" s="765">
        <v>17</v>
      </c>
      <c r="S13" s="765">
        <v>18</v>
      </c>
      <c r="T13" s="765">
        <v>19</v>
      </c>
      <c r="U13" s="765">
        <v>20</v>
      </c>
      <c r="V13" s="765">
        <v>21</v>
      </c>
      <c r="W13" s="765">
        <v>22</v>
      </c>
    </row>
    <row r="14" spans="1:25" ht="33" customHeight="1" x14ac:dyDescent="0.2">
      <c r="A14" s="1331" t="s">
        <v>177</v>
      </c>
      <c r="B14" s="1332"/>
      <c r="C14" s="766"/>
      <c r="D14" s="746"/>
      <c r="E14" s="746"/>
      <c r="F14" s="746"/>
      <c r="G14" s="765"/>
      <c r="H14" s="765"/>
      <c r="I14" s="765"/>
      <c r="J14" s="765"/>
      <c r="K14" s="765"/>
      <c r="L14" s="765"/>
      <c r="M14" s="765"/>
      <c r="N14" s="765"/>
      <c r="O14" s="765"/>
      <c r="P14" s="767"/>
      <c r="Q14" s="765"/>
      <c r="R14" s="765"/>
      <c r="S14" s="765"/>
      <c r="T14" s="767"/>
      <c r="U14" s="765"/>
      <c r="V14" s="765"/>
      <c r="W14" s="765"/>
    </row>
    <row r="15" spans="1:25" ht="33" customHeight="1" x14ac:dyDescent="0.2">
      <c r="A15" s="1314">
        <v>1</v>
      </c>
      <c r="B15" s="1311" t="s">
        <v>176</v>
      </c>
      <c r="C15" s="768" t="s">
        <v>693</v>
      </c>
      <c r="D15" s="769">
        <v>0</v>
      </c>
      <c r="E15" s="770">
        <v>0</v>
      </c>
      <c r="F15" s="769">
        <v>0</v>
      </c>
      <c r="G15" s="770">
        <v>0</v>
      </c>
      <c r="H15" s="770">
        <v>0</v>
      </c>
      <c r="I15" s="770">
        <v>0</v>
      </c>
      <c r="J15" s="770">
        <v>0</v>
      </c>
      <c r="K15" s="770">
        <v>0</v>
      </c>
      <c r="L15" s="770">
        <v>0</v>
      </c>
      <c r="M15" s="770">
        <v>0</v>
      </c>
      <c r="N15" s="770">
        <v>0</v>
      </c>
      <c r="O15" s="770">
        <v>0</v>
      </c>
      <c r="P15" s="770">
        <v>0</v>
      </c>
      <c r="Q15" s="770">
        <v>0</v>
      </c>
      <c r="R15" s="770">
        <v>0</v>
      </c>
      <c r="S15" s="770">
        <v>0</v>
      </c>
      <c r="T15" s="769">
        <v>0</v>
      </c>
      <c r="U15" s="770">
        <v>0</v>
      </c>
      <c r="V15" s="770">
        <v>0</v>
      </c>
      <c r="W15" s="770">
        <v>0</v>
      </c>
    </row>
    <row r="16" spans="1:25" ht="33" customHeight="1" x14ac:dyDescent="0.2">
      <c r="A16" s="1316"/>
      <c r="B16" s="1312"/>
      <c r="C16" s="768" t="s">
        <v>876</v>
      </c>
      <c r="D16" s="769">
        <v>0</v>
      </c>
      <c r="E16" s="770">
        <v>0</v>
      </c>
      <c r="F16" s="769">
        <v>0</v>
      </c>
      <c r="G16" s="770">
        <v>0</v>
      </c>
      <c r="H16" s="770">
        <v>0</v>
      </c>
      <c r="I16" s="770">
        <v>0</v>
      </c>
      <c r="J16" s="770">
        <v>0</v>
      </c>
      <c r="K16" s="770">
        <v>0</v>
      </c>
      <c r="L16" s="770">
        <v>0</v>
      </c>
      <c r="M16" s="770">
        <v>0</v>
      </c>
      <c r="N16" s="770">
        <v>0</v>
      </c>
      <c r="O16" s="770">
        <v>0</v>
      </c>
      <c r="P16" s="770">
        <v>0</v>
      </c>
      <c r="Q16" s="770">
        <v>0</v>
      </c>
      <c r="R16" s="770">
        <v>0</v>
      </c>
      <c r="S16" s="770">
        <v>0</v>
      </c>
      <c r="T16" s="769">
        <v>0</v>
      </c>
      <c r="U16" s="770">
        <v>0</v>
      </c>
      <c r="V16" s="770">
        <v>0</v>
      </c>
      <c r="W16" s="770">
        <v>0</v>
      </c>
    </row>
    <row r="17" spans="1:23" ht="33" customHeight="1" x14ac:dyDescent="0.2">
      <c r="A17" s="1314">
        <v>2</v>
      </c>
      <c r="B17" s="1311" t="s">
        <v>132</v>
      </c>
      <c r="C17" s="768" t="s">
        <v>693</v>
      </c>
      <c r="D17" s="746">
        <v>0</v>
      </c>
      <c r="E17" s="770">
        <v>0</v>
      </c>
      <c r="F17" s="769">
        <v>0</v>
      </c>
      <c r="G17" s="767">
        <v>0</v>
      </c>
      <c r="H17" s="746">
        <v>0</v>
      </c>
      <c r="I17" s="770">
        <v>0</v>
      </c>
      <c r="J17" s="769">
        <v>0</v>
      </c>
      <c r="K17" s="770">
        <v>0</v>
      </c>
      <c r="L17" s="769">
        <v>0</v>
      </c>
      <c r="M17" s="769">
        <v>0</v>
      </c>
      <c r="N17" s="769">
        <v>0</v>
      </c>
      <c r="O17" s="769">
        <v>0</v>
      </c>
      <c r="P17" s="769">
        <v>0</v>
      </c>
      <c r="Q17" s="769">
        <v>0</v>
      </c>
      <c r="R17" s="769">
        <v>0</v>
      </c>
      <c r="S17" s="769">
        <v>0</v>
      </c>
      <c r="T17" s="769">
        <v>0</v>
      </c>
      <c r="U17" s="769">
        <v>0</v>
      </c>
      <c r="V17" s="769">
        <v>0</v>
      </c>
      <c r="W17" s="769">
        <v>0</v>
      </c>
    </row>
    <row r="18" spans="1:23" ht="33" customHeight="1" x14ac:dyDescent="0.2">
      <c r="A18" s="1316"/>
      <c r="B18" s="1312"/>
      <c r="C18" s="768" t="s">
        <v>876</v>
      </c>
      <c r="D18" s="769">
        <v>0</v>
      </c>
      <c r="E18" s="769">
        <v>0</v>
      </c>
      <c r="F18" s="769">
        <v>0</v>
      </c>
      <c r="G18" s="769">
        <v>0</v>
      </c>
      <c r="H18" s="769">
        <v>0</v>
      </c>
      <c r="I18" s="769">
        <v>0</v>
      </c>
      <c r="J18" s="769">
        <v>0</v>
      </c>
      <c r="K18" s="769">
        <v>0</v>
      </c>
      <c r="L18" s="769">
        <v>0</v>
      </c>
      <c r="M18" s="769">
        <v>0</v>
      </c>
      <c r="N18" s="769">
        <v>0</v>
      </c>
      <c r="O18" s="769">
        <v>0</v>
      </c>
      <c r="P18" s="769">
        <v>0</v>
      </c>
      <c r="Q18" s="769">
        <v>0</v>
      </c>
      <c r="R18" s="769">
        <v>0</v>
      </c>
      <c r="S18" s="769">
        <v>0</v>
      </c>
      <c r="T18" s="769">
        <v>0</v>
      </c>
      <c r="U18" s="769">
        <v>0</v>
      </c>
      <c r="V18" s="769">
        <v>0</v>
      </c>
      <c r="W18" s="769">
        <v>0</v>
      </c>
    </row>
    <row r="19" spans="1:23" ht="33" customHeight="1" x14ac:dyDescent="0.2">
      <c r="A19" s="1317">
        <v>3</v>
      </c>
      <c r="B19" s="1329" t="s">
        <v>133</v>
      </c>
      <c r="C19" s="768" t="s">
        <v>693</v>
      </c>
      <c r="D19" s="769">
        <v>0</v>
      </c>
      <c r="E19" s="769">
        <v>0</v>
      </c>
      <c r="F19" s="769">
        <v>0</v>
      </c>
      <c r="G19" s="769">
        <v>0</v>
      </c>
      <c r="H19" s="769">
        <v>0</v>
      </c>
      <c r="I19" s="769">
        <v>0</v>
      </c>
      <c r="J19" s="769">
        <v>0</v>
      </c>
      <c r="K19" s="769">
        <v>0</v>
      </c>
      <c r="L19" s="769">
        <v>0</v>
      </c>
      <c r="M19" s="769">
        <v>0</v>
      </c>
      <c r="N19" s="769">
        <v>0</v>
      </c>
      <c r="O19" s="769">
        <v>0</v>
      </c>
      <c r="P19" s="769">
        <v>0</v>
      </c>
      <c r="Q19" s="769">
        <v>0</v>
      </c>
      <c r="R19" s="769">
        <v>0</v>
      </c>
      <c r="S19" s="769">
        <v>0</v>
      </c>
      <c r="T19" s="769">
        <v>0</v>
      </c>
      <c r="U19" s="769">
        <v>0</v>
      </c>
      <c r="V19" s="769">
        <v>0</v>
      </c>
      <c r="W19" s="769">
        <v>0</v>
      </c>
    </row>
    <row r="20" spans="1:23" ht="33" customHeight="1" x14ac:dyDescent="0.2">
      <c r="A20" s="1320"/>
      <c r="B20" s="1329"/>
      <c r="C20" s="771" t="s">
        <v>876</v>
      </c>
      <c r="D20" s="769">
        <v>0</v>
      </c>
      <c r="E20" s="769">
        <v>0</v>
      </c>
      <c r="F20" s="769">
        <v>0</v>
      </c>
      <c r="G20" s="769">
        <v>0</v>
      </c>
      <c r="H20" s="769">
        <v>0</v>
      </c>
      <c r="I20" s="769">
        <v>0</v>
      </c>
      <c r="J20" s="769">
        <v>0</v>
      </c>
      <c r="K20" s="769">
        <v>0</v>
      </c>
      <c r="L20" s="769">
        <v>0</v>
      </c>
      <c r="M20" s="769">
        <v>0</v>
      </c>
      <c r="N20" s="769">
        <v>0</v>
      </c>
      <c r="O20" s="769">
        <v>0</v>
      </c>
      <c r="P20" s="769">
        <v>0</v>
      </c>
      <c r="Q20" s="769">
        <v>0</v>
      </c>
      <c r="R20" s="769">
        <v>0</v>
      </c>
      <c r="S20" s="769">
        <v>0</v>
      </c>
      <c r="T20" s="769">
        <v>0</v>
      </c>
      <c r="U20" s="769">
        <v>0</v>
      </c>
      <c r="V20" s="769">
        <v>0</v>
      </c>
      <c r="W20" s="769">
        <v>0</v>
      </c>
    </row>
    <row r="21" spans="1:23" s="775" customFormat="1" ht="33" customHeight="1" x14ac:dyDescent="0.2">
      <c r="A21" s="772"/>
      <c r="B21" s="773"/>
      <c r="C21" s="774"/>
      <c r="D21" s="767">
        <f>SUM(D15:D20)</f>
        <v>0</v>
      </c>
      <c r="E21" s="767">
        <f t="shared" ref="E21:W21" si="0">SUM(E15:E20)</f>
        <v>0</v>
      </c>
      <c r="F21" s="767">
        <f t="shared" si="0"/>
        <v>0</v>
      </c>
      <c r="G21" s="767">
        <f t="shared" si="0"/>
        <v>0</v>
      </c>
      <c r="H21" s="767">
        <f t="shared" si="0"/>
        <v>0</v>
      </c>
      <c r="I21" s="767">
        <f t="shared" si="0"/>
        <v>0</v>
      </c>
      <c r="J21" s="767">
        <f t="shared" si="0"/>
        <v>0</v>
      </c>
      <c r="K21" s="767">
        <f t="shared" si="0"/>
        <v>0</v>
      </c>
      <c r="L21" s="767">
        <f t="shared" si="0"/>
        <v>0</v>
      </c>
      <c r="M21" s="767">
        <f t="shared" si="0"/>
        <v>0</v>
      </c>
      <c r="N21" s="767">
        <f t="shared" si="0"/>
        <v>0</v>
      </c>
      <c r="O21" s="767">
        <v>0</v>
      </c>
      <c r="P21" s="767">
        <f t="shared" si="0"/>
        <v>0</v>
      </c>
      <c r="Q21" s="767">
        <f t="shared" si="0"/>
        <v>0</v>
      </c>
      <c r="R21" s="767">
        <f t="shared" si="0"/>
        <v>0</v>
      </c>
      <c r="S21" s="767">
        <f t="shared" si="0"/>
        <v>0</v>
      </c>
      <c r="T21" s="767">
        <f t="shared" si="0"/>
        <v>0</v>
      </c>
      <c r="U21" s="767">
        <f t="shared" si="0"/>
        <v>0</v>
      </c>
      <c r="V21" s="767">
        <f t="shared" si="0"/>
        <v>0</v>
      </c>
      <c r="W21" s="767">
        <f t="shared" si="0"/>
        <v>0</v>
      </c>
    </row>
    <row r="22" spans="1:23" ht="33" customHeight="1" x14ac:dyDescent="0.2">
      <c r="A22" s="1331" t="s">
        <v>178</v>
      </c>
      <c r="B22" s="1332"/>
      <c r="C22" s="766"/>
      <c r="D22" s="769">
        <v>0</v>
      </c>
      <c r="E22" s="769">
        <v>0</v>
      </c>
      <c r="F22" s="769">
        <v>0</v>
      </c>
      <c r="G22" s="769">
        <v>0</v>
      </c>
      <c r="H22" s="769">
        <v>0</v>
      </c>
      <c r="I22" s="769">
        <v>0</v>
      </c>
      <c r="J22" s="769">
        <v>0</v>
      </c>
      <c r="K22" s="769">
        <v>0</v>
      </c>
      <c r="L22" s="769">
        <v>0</v>
      </c>
      <c r="M22" s="769">
        <v>0</v>
      </c>
      <c r="N22" s="769">
        <v>0</v>
      </c>
      <c r="O22" s="769">
        <v>0</v>
      </c>
      <c r="P22" s="769">
        <v>0</v>
      </c>
      <c r="Q22" s="769">
        <v>0</v>
      </c>
      <c r="R22" s="769">
        <v>0</v>
      </c>
      <c r="S22" s="769">
        <v>0</v>
      </c>
      <c r="T22" s="769">
        <v>0</v>
      </c>
      <c r="U22" s="769">
        <v>0</v>
      </c>
      <c r="V22" s="769">
        <v>0</v>
      </c>
      <c r="W22" s="769">
        <v>0</v>
      </c>
    </row>
    <row r="23" spans="1:23" ht="33" customHeight="1" x14ac:dyDescent="0.2">
      <c r="A23" s="1314">
        <v>4</v>
      </c>
      <c r="B23" s="1311" t="s">
        <v>168</v>
      </c>
      <c r="C23" s="768" t="s">
        <v>693</v>
      </c>
      <c r="D23" s="769">
        <v>0</v>
      </c>
      <c r="E23" s="769">
        <v>0</v>
      </c>
      <c r="F23" s="769">
        <v>0</v>
      </c>
      <c r="G23" s="769">
        <v>0</v>
      </c>
      <c r="H23" s="769">
        <v>0</v>
      </c>
      <c r="I23" s="769">
        <v>0</v>
      </c>
      <c r="J23" s="769">
        <v>0</v>
      </c>
      <c r="K23" s="769">
        <v>0</v>
      </c>
      <c r="L23" s="769">
        <v>0</v>
      </c>
      <c r="M23" s="769">
        <v>0</v>
      </c>
      <c r="N23" s="769">
        <v>0</v>
      </c>
      <c r="O23" s="769">
        <v>0</v>
      </c>
      <c r="P23" s="769">
        <v>0</v>
      </c>
      <c r="Q23" s="769">
        <v>0</v>
      </c>
      <c r="R23" s="769">
        <v>0</v>
      </c>
      <c r="S23" s="769">
        <v>0</v>
      </c>
      <c r="T23" s="769">
        <v>0</v>
      </c>
      <c r="U23" s="769">
        <v>0</v>
      </c>
      <c r="V23" s="769">
        <v>0</v>
      </c>
      <c r="W23" s="769">
        <v>0</v>
      </c>
    </row>
    <row r="24" spans="1:23" ht="33" customHeight="1" x14ac:dyDescent="0.2">
      <c r="A24" s="1316"/>
      <c r="B24" s="1312"/>
      <c r="C24" s="768" t="s">
        <v>876</v>
      </c>
      <c r="D24" s="769">
        <v>0</v>
      </c>
      <c r="E24" s="769">
        <v>0</v>
      </c>
      <c r="F24" s="769">
        <v>0</v>
      </c>
      <c r="G24" s="769">
        <v>0</v>
      </c>
      <c r="H24" s="769">
        <v>0</v>
      </c>
      <c r="I24" s="769">
        <v>0</v>
      </c>
      <c r="J24" s="769">
        <v>0</v>
      </c>
      <c r="K24" s="769">
        <v>0</v>
      </c>
      <c r="L24" s="769">
        <v>0</v>
      </c>
      <c r="M24" s="769">
        <v>0</v>
      </c>
      <c r="N24" s="769">
        <v>0</v>
      </c>
      <c r="O24" s="769">
        <v>0</v>
      </c>
      <c r="P24" s="769">
        <v>0</v>
      </c>
      <c r="Q24" s="769">
        <v>0</v>
      </c>
      <c r="R24" s="769">
        <v>0</v>
      </c>
      <c r="S24" s="769">
        <v>0</v>
      </c>
      <c r="T24" s="769">
        <v>0</v>
      </c>
      <c r="U24" s="769">
        <v>0</v>
      </c>
      <c r="V24" s="769">
        <v>0</v>
      </c>
      <c r="W24" s="769">
        <v>0</v>
      </c>
    </row>
    <row r="25" spans="1:23" ht="33" customHeight="1" x14ac:dyDescent="0.2">
      <c r="A25" s="1313">
        <v>5</v>
      </c>
      <c r="B25" s="1329" t="s">
        <v>115</v>
      </c>
      <c r="C25" s="768" t="s">
        <v>693</v>
      </c>
      <c r="D25" s="769">
        <v>0</v>
      </c>
      <c r="E25" s="769">
        <v>0</v>
      </c>
      <c r="F25" s="769">
        <v>0</v>
      </c>
      <c r="G25" s="769">
        <v>0</v>
      </c>
      <c r="H25" s="769">
        <v>0</v>
      </c>
      <c r="I25" s="769">
        <v>0</v>
      </c>
      <c r="J25" s="769">
        <v>0</v>
      </c>
      <c r="K25" s="769">
        <v>0</v>
      </c>
      <c r="L25" s="769">
        <v>0</v>
      </c>
      <c r="M25" s="769">
        <v>0</v>
      </c>
      <c r="N25" s="769">
        <v>0</v>
      </c>
      <c r="O25" s="769">
        <v>0</v>
      </c>
      <c r="P25" s="769">
        <v>0</v>
      </c>
      <c r="Q25" s="769">
        <v>0</v>
      </c>
      <c r="R25" s="769">
        <v>0</v>
      </c>
      <c r="S25" s="769">
        <v>0</v>
      </c>
      <c r="T25" s="769">
        <v>0</v>
      </c>
      <c r="U25" s="769">
        <v>0</v>
      </c>
      <c r="V25" s="769">
        <v>0</v>
      </c>
      <c r="W25" s="769">
        <v>0</v>
      </c>
    </row>
    <row r="26" spans="1:23" ht="33" customHeight="1" x14ac:dyDescent="0.2">
      <c r="A26" s="1313"/>
      <c r="B26" s="1329"/>
      <c r="C26" s="776" t="s">
        <v>876</v>
      </c>
      <c r="D26" s="769">
        <v>0</v>
      </c>
      <c r="E26" s="769">
        <v>0</v>
      </c>
      <c r="F26" s="769">
        <v>0</v>
      </c>
      <c r="G26" s="769">
        <v>0</v>
      </c>
      <c r="H26" s="769">
        <v>0</v>
      </c>
      <c r="I26" s="769">
        <v>0</v>
      </c>
      <c r="J26" s="769">
        <v>0</v>
      </c>
      <c r="K26" s="769">
        <v>0</v>
      </c>
      <c r="L26" s="769">
        <v>0</v>
      </c>
      <c r="M26" s="769">
        <v>0</v>
      </c>
      <c r="N26" s="769">
        <v>0</v>
      </c>
      <c r="O26" s="769">
        <v>0</v>
      </c>
      <c r="P26" s="769">
        <v>0</v>
      </c>
      <c r="Q26" s="769">
        <v>0</v>
      </c>
      <c r="R26" s="769">
        <v>0</v>
      </c>
      <c r="S26" s="769">
        <v>0</v>
      </c>
      <c r="T26" s="769">
        <v>0</v>
      </c>
      <c r="U26" s="769">
        <v>0</v>
      </c>
      <c r="V26" s="769">
        <v>0</v>
      </c>
      <c r="W26" s="769">
        <v>0</v>
      </c>
    </row>
    <row r="27" spans="1:23" s="778" customFormat="1" ht="33" customHeight="1" x14ac:dyDescent="0.2">
      <c r="A27" s="777"/>
      <c r="B27" s="783" t="s">
        <v>1004</v>
      </c>
      <c r="C27" s="783"/>
      <c r="D27" s="784">
        <f>D21</f>
        <v>0</v>
      </c>
      <c r="E27" s="784">
        <f t="shared" ref="E27:W27" si="1">E21</f>
        <v>0</v>
      </c>
      <c r="F27" s="784">
        <f t="shared" si="1"/>
        <v>0</v>
      </c>
      <c r="G27" s="784">
        <f t="shared" si="1"/>
        <v>0</v>
      </c>
      <c r="H27" s="784">
        <f t="shared" si="1"/>
        <v>0</v>
      </c>
      <c r="I27" s="784">
        <f t="shared" si="1"/>
        <v>0</v>
      </c>
      <c r="J27" s="784">
        <f t="shared" si="1"/>
        <v>0</v>
      </c>
      <c r="K27" s="784">
        <f t="shared" si="1"/>
        <v>0</v>
      </c>
      <c r="L27" s="784">
        <f t="shared" si="1"/>
        <v>0</v>
      </c>
      <c r="M27" s="784">
        <f t="shared" si="1"/>
        <v>0</v>
      </c>
      <c r="N27" s="784">
        <f t="shared" si="1"/>
        <v>0</v>
      </c>
      <c r="O27" s="784">
        <f t="shared" si="1"/>
        <v>0</v>
      </c>
      <c r="P27" s="784">
        <f t="shared" si="1"/>
        <v>0</v>
      </c>
      <c r="Q27" s="784">
        <f t="shared" si="1"/>
        <v>0</v>
      </c>
      <c r="R27" s="784">
        <f t="shared" si="1"/>
        <v>0</v>
      </c>
      <c r="S27" s="784">
        <f t="shared" si="1"/>
        <v>0</v>
      </c>
      <c r="T27" s="784">
        <f t="shared" si="1"/>
        <v>0</v>
      </c>
      <c r="U27" s="784">
        <f t="shared" si="1"/>
        <v>0</v>
      </c>
      <c r="V27" s="784">
        <f t="shared" si="1"/>
        <v>0</v>
      </c>
      <c r="W27" s="784">
        <f t="shared" si="1"/>
        <v>0</v>
      </c>
    </row>
    <row r="28" spans="1:23" ht="14.25" x14ac:dyDescent="0.2">
      <c r="A28" s="1333" t="s">
        <v>143</v>
      </c>
      <c r="B28" s="1333"/>
      <c r="C28" s="1333"/>
      <c r="D28" s="1333"/>
      <c r="E28" s="1333"/>
      <c r="F28" s="1333"/>
      <c r="G28" s="1333"/>
      <c r="H28" s="1333"/>
      <c r="I28" s="1333"/>
      <c r="J28" s="1333"/>
      <c r="K28" s="1333"/>
      <c r="L28" s="1333"/>
      <c r="M28" s="1333"/>
      <c r="N28" s="1333"/>
      <c r="O28" s="1333"/>
      <c r="P28" s="1333"/>
      <c r="Q28" s="1333"/>
      <c r="R28" s="1333"/>
      <c r="S28" s="1333"/>
      <c r="T28" s="1333"/>
      <c r="U28" s="1333"/>
      <c r="V28" s="1333"/>
      <c r="W28" s="1333"/>
    </row>
    <row r="29" spans="1:23" ht="14.25" customHeight="1" x14ac:dyDescent="0.2">
      <c r="A29" s="779"/>
      <c r="B29" s="779"/>
      <c r="C29" s="779"/>
      <c r="D29" s="779"/>
      <c r="E29" s="779"/>
      <c r="F29" s="779"/>
      <c r="G29" s="779"/>
      <c r="H29" s="779"/>
      <c r="I29" s="779"/>
      <c r="J29" s="779"/>
      <c r="K29" s="779"/>
      <c r="L29" s="779"/>
      <c r="M29" s="779"/>
      <c r="N29" s="779"/>
      <c r="O29" s="779"/>
      <c r="P29" s="779"/>
      <c r="Q29" s="779"/>
      <c r="R29" s="779"/>
      <c r="S29" s="779"/>
      <c r="T29" s="1287" t="s">
        <v>1055</v>
      </c>
      <c r="U29" s="1287"/>
      <c r="V29" s="1287"/>
      <c r="W29" s="779"/>
    </row>
    <row r="30" spans="1:23" ht="12.75" customHeight="1" x14ac:dyDescent="0.2">
      <c r="A30" s="780" t="s">
        <v>1028</v>
      </c>
      <c r="B30" s="780"/>
      <c r="C30" s="780"/>
      <c r="D30" s="780"/>
      <c r="E30" s="780"/>
      <c r="F30" s="780"/>
      <c r="G30" s="780"/>
      <c r="H30" s="780"/>
      <c r="I30" s="780"/>
      <c r="J30" s="780"/>
      <c r="K30" s="780"/>
      <c r="L30" s="780"/>
      <c r="M30" s="780"/>
      <c r="N30" s="780"/>
      <c r="O30" s="780"/>
      <c r="P30" s="780"/>
      <c r="Q30" s="780"/>
      <c r="R30" s="780"/>
      <c r="S30" s="780"/>
      <c r="T30" s="1287" t="s">
        <v>1056</v>
      </c>
      <c r="U30" s="1287"/>
      <c r="V30" s="1287"/>
    </row>
    <row r="31" spans="1:23" ht="15.75" x14ac:dyDescent="0.2">
      <c r="A31" s="781"/>
      <c r="B31" s="782"/>
      <c r="C31" s="782"/>
      <c r="D31" s="781"/>
      <c r="E31" s="781"/>
      <c r="F31" s="781"/>
      <c r="G31" s="781"/>
      <c r="H31" s="781"/>
      <c r="I31" s="781"/>
      <c r="J31" s="781"/>
      <c r="K31" s="781"/>
      <c r="L31" s="781"/>
      <c r="M31" s="781"/>
      <c r="N31" s="781"/>
      <c r="O31" s="1334"/>
      <c r="P31" s="1334"/>
      <c r="Q31" s="1334"/>
      <c r="R31" s="1334"/>
      <c r="S31" s="1334"/>
      <c r="T31" s="1334"/>
      <c r="U31" s="1334"/>
      <c r="V31" s="1334"/>
      <c r="W31" s="1334"/>
    </row>
    <row r="32" spans="1:23" ht="15.75" x14ac:dyDescent="0.2">
      <c r="A32" s="1334"/>
      <c r="B32" s="1334"/>
      <c r="C32" s="1334"/>
      <c r="D32" s="1334"/>
      <c r="E32" s="1334"/>
      <c r="F32" s="1334"/>
      <c r="G32" s="1334"/>
      <c r="H32" s="1334"/>
      <c r="I32" s="1334"/>
      <c r="J32" s="1334"/>
      <c r="K32" s="1334"/>
      <c r="L32" s="1334"/>
      <c r="M32" s="1334"/>
      <c r="N32" s="1334"/>
      <c r="O32" s="1334"/>
      <c r="P32" s="1334"/>
      <c r="Q32" s="1334"/>
      <c r="R32" s="1334"/>
      <c r="S32" s="1334"/>
      <c r="T32" s="1334"/>
      <c r="U32" s="1334"/>
      <c r="V32" s="1334"/>
      <c r="W32" s="1334"/>
    </row>
    <row r="33" spans="1:25" x14ac:dyDescent="0.2">
      <c r="A33" s="780"/>
      <c r="B33" s="780"/>
      <c r="C33" s="780"/>
      <c r="D33" s="780"/>
      <c r="E33" s="780"/>
      <c r="F33" s="780"/>
      <c r="G33" s="780"/>
      <c r="H33" s="780"/>
      <c r="I33" s="780"/>
      <c r="J33" s="780"/>
      <c r="K33" s="780"/>
      <c r="L33" s="780"/>
      <c r="M33" s="780"/>
      <c r="N33" s="780"/>
      <c r="W33" s="1330"/>
      <c r="X33" s="1330"/>
      <c r="Y33" s="1330"/>
    </row>
  </sheetData>
  <mergeCells count="46">
    <mergeCell ref="B19:B20"/>
    <mergeCell ref="P9:S9"/>
    <mergeCell ref="W33:Y33"/>
    <mergeCell ref="A14:B14"/>
    <mergeCell ref="A22:B22"/>
    <mergeCell ref="A28:W28"/>
    <mergeCell ref="O31:W31"/>
    <mergeCell ref="A32:W32"/>
    <mergeCell ref="T29:V29"/>
    <mergeCell ref="T30:V30"/>
    <mergeCell ref="A25:A26"/>
    <mergeCell ref="A23:A24"/>
    <mergeCell ref="A19:A20"/>
    <mergeCell ref="A17:A18"/>
    <mergeCell ref="A15:A16"/>
    <mergeCell ref="B25:B26"/>
    <mergeCell ref="B23:B24"/>
    <mergeCell ref="D3:O3"/>
    <mergeCell ref="B5:T5"/>
    <mergeCell ref="V5:W5"/>
    <mergeCell ref="A7:B7"/>
    <mergeCell ref="P7:W7"/>
    <mergeCell ref="A6:F6"/>
    <mergeCell ref="T9:W9"/>
    <mergeCell ref="S10:S12"/>
    <mergeCell ref="P10:R11"/>
    <mergeCell ref="C8:C12"/>
    <mergeCell ref="D8:F8"/>
    <mergeCell ref="P8:W8"/>
    <mergeCell ref="D9:D12"/>
    <mergeCell ref="E9:E12"/>
    <mergeCell ref="F9:F12"/>
    <mergeCell ref="W10:W12"/>
    <mergeCell ref="G8:G12"/>
    <mergeCell ref="K10:K12"/>
    <mergeCell ref="L10:N11"/>
    <mergeCell ref="O10:O12"/>
    <mergeCell ref="T10:V11"/>
    <mergeCell ref="H8:O8"/>
    <mergeCell ref="H10:J11"/>
    <mergeCell ref="B17:B18"/>
    <mergeCell ref="B15:B16"/>
    <mergeCell ref="A8:A12"/>
    <mergeCell ref="B8:B12"/>
    <mergeCell ref="L9:O9"/>
    <mergeCell ref="H9:K9"/>
  </mergeCells>
  <printOptions horizontalCentered="1"/>
  <pageMargins left="0.70866141732283472" right="0.18" top="0.23622047244094491" bottom="0" header="0.31496062992125984" footer="0.31496062992125984"/>
  <pageSetup paperSize="9" scale="58" orientation="landscape" r:id="rId1"/>
  <colBreaks count="1" manualBreakCount="1">
    <brk id="23"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Normal="70" zoomScaleSheetLayoutView="100" workbookViewId="0">
      <selection activeCell="M17" sqref="M17:O18"/>
    </sheetView>
  </sheetViews>
  <sheetFormatPr defaultColWidth="9.140625" defaultRowHeight="12.75" x14ac:dyDescent="0.2"/>
  <cols>
    <col min="1" max="1" width="5.5703125" style="164" customWidth="1"/>
    <col min="2" max="2" width="8.85546875" style="164" customWidth="1"/>
    <col min="3" max="3" width="10.28515625" style="164" customWidth="1"/>
    <col min="4" max="4" width="12.85546875" style="164" customWidth="1"/>
    <col min="5" max="5" width="8.7109375" style="165" customWidth="1"/>
    <col min="6" max="7" width="8" style="165" customWidth="1"/>
    <col min="8" max="10" width="8.140625" style="165" customWidth="1"/>
    <col min="11" max="11" width="8.42578125" style="165" customWidth="1"/>
    <col min="12" max="12" width="8.140625" style="165" customWidth="1"/>
    <col min="13" max="13" width="8.85546875" style="165" customWidth="1"/>
    <col min="14" max="14" width="8.140625" style="165" customWidth="1"/>
    <col min="15" max="15" width="9.140625" style="164"/>
    <col min="16" max="16" width="11.140625" style="164" customWidth="1"/>
    <col min="17" max="16384" width="9.140625" style="165"/>
  </cols>
  <sheetData>
    <row r="1" spans="1:16" ht="12.75" customHeight="1" x14ac:dyDescent="0.2">
      <c r="D1" s="1353"/>
      <c r="E1" s="1353"/>
      <c r="F1" s="164"/>
      <c r="G1" s="164"/>
      <c r="H1" s="164"/>
      <c r="I1" s="164"/>
      <c r="J1" s="164"/>
      <c r="K1" s="164"/>
      <c r="L1" s="164"/>
      <c r="M1" s="1662" t="s">
        <v>491</v>
      </c>
      <c r="N1" s="1662"/>
    </row>
    <row r="2" spans="1:16" ht="15.75" x14ac:dyDescent="0.25">
      <c r="A2" s="1663" t="s">
        <v>0</v>
      </c>
      <c r="B2" s="1663"/>
      <c r="C2" s="1663"/>
      <c r="D2" s="1663"/>
      <c r="E2" s="1663"/>
      <c r="F2" s="1663"/>
      <c r="G2" s="1663"/>
      <c r="H2" s="1663"/>
      <c r="I2" s="1663"/>
      <c r="J2" s="1663"/>
      <c r="K2" s="1663"/>
      <c r="L2" s="1663"/>
      <c r="M2" s="1663"/>
      <c r="N2" s="1663"/>
    </row>
    <row r="3" spans="1:16" ht="18" x14ac:dyDescent="0.25">
      <c r="A3" s="1664" t="s">
        <v>773</v>
      </c>
      <c r="B3" s="1664"/>
      <c r="C3" s="1664"/>
      <c r="D3" s="1664"/>
      <c r="E3" s="1664"/>
      <c r="F3" s="1664"/>
      <c r="G3" s="1664"/>
      <c r="H3" s="1664"/>
      <c r="I3" s="1664"/>
      <c r="J3" s="1664"/>
      <c r="K3" s="1664"/>
      <c r="L3" s="1664"/>
      <c r="M3" s="1664"/>
      <c r="N3" s="1664"/>
    </row>
    <row r="4" spans="1:16" ht="12.75" customHeight="1" x14ac:dyDescent="0.2">
      <c r="A4" s="1665" t="s">
        <v>774</v>
      </c>
      <c r="B4" s="1665"/>
      <c r="C4" s="1665"/>
      <c r="D4" s="1665"/>
      <c r="E4" s="1665"/>
      <c r="F4" s="1665"/>
      <c r="G4" s="1665"/>
      <c r="H4" s="1665"/>
      <c r="I4" s="1665"/>
      <c r="J4" s="1665"/>
      <c r="K4" s="1665"/>
      <c r="L4" s="1665"/>
      <c r="M4" s="1665"/>
      <c r="N4" s="1665"/>
    </row>
    <row r="5" spans="1:16" s="167" customFormat="1" ht="7.5" customHeight="1" x14ac:dyDescent="0.2">
      <c r="A5" s="1665"/>
      <c r="B5" s="1665"/>
      <c r="C5" s="1665"/>
      <c r="D5" s="1665"/>
      <c r="E5" s="1665"/>
      <c r="F5" s="1665"/>
      <c r="G5" s="1665"/>
      <c r="H5" s="1665"/>
      <c r="I5" s="1665"/>
      <c r="J5" s="1665"/>
      <c r="K5" s="1665"/>
      <c r="L5" s="1665"/>
      <c r="M5" s="1665"/>
      <c r="N5" s="1665"/>
      <c r="O5" s="166"/>
      <c r="P5" s="166"/>
    </row>
    <row r="6" spans="1:16" x14ac:dyDescent="0.2">
      <c r="A6" s="1661"/>
      <c r="B6" s="1661"/>
      <c r="C6" s="1661"/>
      <c r="D6" s="1661"/>
      <c r="E6" s="1661"/>
      <c r="F6" s="1661"/>
      <c r="G6" s="1661"/>
      <c r="H6" s="1661"/>
      <c r="I6" s="1661"/>
      <c r="J6" s="1661"/>
      <c r="K6" s="1661"/>
      <c r="L6" s="1661"/>
      <c r="M6" s="1661"/>
      <c r="N6" s="1661"/>
    </row>
    <row r="7" spans="1:16" x14ac:dyDescent="0.2">
      <c r="A7" s="221" t="s">
        <v>775</v>
      </c>
      <c r="B7" s="221"/>
      <c r="D7" s="383"/>
      <c r="E7" s="164"/>
      <c r="F7" s="164"/>
      <c r="G7" s="164"/>
      <c r="H7" s="1666"/>
      <c r="I7" s="1666"/>
      <c r="J7" s="1666"/>
      <c r="K7" s="1666"/>
      <c r="L7" s="1666"/>
      <c r="M7" s="1666"/>
      <c r="N7" s="1666"/>
    </row>
    <row r="8" spans="1:16" ht="39" customHeight="1" x14ac:dyDescent="0.2">
      <c r="A8" s="1667" t="s">
        <v>2</v>
      </c>
      <c r="B8" s="1382" t="s">
        <v>886</v>
      </c>
      <c r="C8" s="1674" t="s">
        <v>442</v>
      </c>
      <c r="D8" s="1671" t="s">
        <v>74</v>
      </c>
      <c r="E8" s="1668" t="s">
        <v>75</v>
      </c>
      <c r="F8" s="1669"/>
      <c r="G8" s="1669"/>
      <c r="H8" s="1670"/>
      <c r="I8" s="1667" t="s">
        <v>604</v>
      </c>
      <c r="J8" s="1667"/>
      <c r="K8" s="1667"/>
      <c r="L8" s="1667"/>
      <c r="M8" s="1667"/>
      <c r="N8" s="1667"/>
      <c r="O8" s="1673" t="s">
        <v>648</v>
      </c>
      <c r="P8" s="1673"/>
    </row>
    <row r="9" spans="1:16" ht="59.25" customHeight="1" x14ac:dyDescent="0.2">
      <c r="A9" s="1667"/>
      <c r="B9" s="1382"/>
      <c r="C9" s="1675"/>
      <c r="D9" s="1672"/>
      <c r="E9" s="384" t="s">
        <v>79</v>
      </c>
      <c r="F9" s="384" t="s">
        <v>17</v>
      </c>
      <c r="G9" s="384" t="s">
        <v>37</v>
      </c>
      <c r="H9" s="384" t="s">
        <v>637</v>
      </c>
      <c r="I9" s="384" t="s">
        <v>15</v>
      </c>
      <c r="J9" s="384" t="s">
        <v>605</v>
      </c>
      <c r="K9" s="384" t="s">
        <v>606</v>
      </c>
      <c r="L9" s="384" t="s">
        <v>607</v>
      </c>
      <c r="M9" s="384" t="s">
        <v>608</v>
      </c>
      <c r="N9" s="384" t="s">
        <v>609</v>
      </c>
      <c r="O9" s="384" t="s">
        <v>674</v>
      </c>
      <c r="P9" s="384" t="s">
        <v>673</v>
      </c>
    </row>
    <row r="10" spans="1:16" s="174" customFormat="1" x14ac:dyDescent="0.2">
      <c r="A10" s="168">
        <v>1</v>
      </c>
      <c r="B10" s="168">
        <v>2</v>
      </c>
      <c r="C10" s="168">
        <v>3</v>
      </c>
      <c r="D10" s="168">
        <v>4</v>
      </c>
      <c r="E10" s="168">
        <v>5</v>
      </c>
      <c r="F10" s="168">
        <v>6</v>
      </c>
      <c r="G10" s="168">
        <v>7</v>
      </c>
      <c r="H10" s="168">
        <v>8</v>
      </c>
      <c r="I10" s="168">
        <v>9</v>
      </c>
      <c r="J10" s="168">
        <v>10</v>
      </c>
      <c r="K10" s="168">
        <v>11</v>
      </c>
      <c r="L10" s="168">
        <v>12</v>
      </c>
      <c r="M10" s="168">
        <v>13</v>
      </c>
      <c r="N10" s="168">
        <v>14</v>
      </c>
      <c r="O10" s="168">
        <v>15</v>
      </c>
      <c r="P10" s="168">
        <v>16</v>
      </c>
    </row>
    <row r="11" spans="1:16" s="312" customFormat="1" ht="35.25" customHeight="1" x14ac:dyDescent="0.2">
      <c r="A11" s="232">
        <v>1</v>
      </c>
      <c r="B11" s="397" t="s">
        <v>693</v>
      </c>
      <c r="C11" s="330">
        <v>0</v>
      </c>
      <c r="D11" s="330">
        <v>0</v>
      </c>
      <c r="E11" s="330">
        <v>0</v>
      </c>
      <c r="F11" s="330">
        <v>0</v>
      </c>
      <c r="G11" s="330">
        <v>0</v>
      </c>
      <c r="H11" s="330">
        <v>0</v>
      </c>
      <c r="I11" s="330">
        <v>0</v>
      </c>
      <c r="J11" s="330">
        <v>0</v>
      </c>
      <c r="K11" s="330">
        <v>0</v>
      </c>
      <c r="L11" s="330">
        <v>0</v>
      </c>
      <c r="M11" s="330">
        <v>0</v>
      </c>
      <c r="N11" s="330">
        <v>0</v>
      </c>
      <c r="O11" s="330">
        <v>0</v>
      </c>
      <c r="P11" s="330">
        <v>0</v>
      </c>
    </row>
    <row r="12" spans="1:16" s="312" customFormat="1" ht="35.25" customHeight="1" x14ac:dyDescent="0.2">
      <c r="A12" s="621">
        <v>2</v>
      </c>
      <c r="B12" s="622" t="s">
        <v>876</v>
      </c>
      <c r="C12" s="621">
        <v>0</v>
      </c>
      <c r="D12" s="621">
        <v>0</v>
      </c>
      <c r="E12" s="621">
        <v>0</v>
      </c>
      <c r="F12" s="621">
        <v>0</v>
      </c>
      <c r="G12" s="621">
        <v>0</v>
      </c>
      <c r="H12" s="621">
        <v>0</v>
      </c>
      <c r="I12" s="621">
        <v>0</v>
      </c>
      <c r="J12" s="621">
        <v>0</v>
      </c>
      <c r="K12" s="621">
        <v>0</v>
      </c>
      <c r="L12" s="621">
        <v>0</v>
      </c>
      <c r="M12" s="621">
        <v>0</v>
      </c>
      <c r="N12" s="621">
        <v>0</v>
      </c>
      <c r="O12" s="621">
        <v>0</v>
      </c>
      <c r="P12" s="621">
        <v>0</v>
      </c>
    </row>
    <row r="13" spans="1:16" s="313" customFormat="1" ht="35.25" customHeight="1" x14ac:dyDescent="0.2">
      <c r="A13" s="1500" t="s">
        <v>880</v>
      </c>
      <c r="B13" s="1501"/>
      <c r="C13" s="621">
        <v>0</v>
      </c>
      <c r="D13" s="621">
        <v>0</v>
      </c>
      <c r="E13" s="621">
        <v>0</v>
      </c>
      <c r="F13" s="621">
        <v>0</v>
      </c>
      <c r="G13" s="621">
        <v>0</v>
      </c>
      <c r="H13" s="621">
        <v>0</v>
      </c>
      <c r="I13" s="621">
        <v>0</v>
      </c>
      <c r="J13" s="621">
        <v>0</v>
      </c>
      <c r="K13" s="621">
        <v>0</v>
      </c>
      <c r="L13" s="621">
        <v>0</v>
      </c>
      <c r="M13" s="621">
        <v>0</v>
      </c>
      <c r="N13" s="621">
        <v>0</v>
      </c>
      <c r="O13" s="621">
        <v>0</v>
      </c>
      <c r="P13" s="621">
        <v>0</v>
      </c>
    </row>
    <row r="14" spans="1:16" x14ac:dyDescent="0.2">
      <c r="A14" s="398"/>
      <c r="B14" s="398"/>
      <c r="C14" s="398"/>
      <c r="D14" s="398"/>
      <c r="E14" s="623"/>
      <c r="F14" s="623"/>
      <c r="G14" s="623"/>
      <c r="H14" s="623"/>
      <c r="I14" s="623"/>
      <c r="J14" s="623"/>
      <c r="K14" s="623"/>
      <c r="L14" s="623"/>
      <c r="M14" s="623"/>
      <c r="N14" s="623"/>
      <c r="O14" s="623"/>
      <c r="P14" s="623"/>
    </row>
    <row r="15" spans="1:16" x14ac:dyDescent="0.2">
      <c r="A15" s="624"/>
      <c r="B15" s="625"/>
      <c r="C15" s="625"/>
      <c r="D15" s="398"/>
      <c r="E15" s="623"/>
      <c r="F15" s="623"/>
      <c r="G15" s="623"/>
      <c r="H15" s="623"/>
      <c r="I15" s="623"/>
      <c r="J15" s="623"/>
      <c r="K15" s="623"/>
      <c r="L15" s="623"/>
      <c r="M15" s="623"/>
      <c r="N15" s="623"/>
      <c r="O15" s="623"/>
      <c r="P15" s="623"/>
    </row>
    <row r="16" spans="1:16" x14ac:dyDescent="0.2">
      <c r="A16" s="169"/>
      <c r="B16" s="169"/>
      <c r="C16" s="169"/>
      <c r="E16" s="164"/>
      <c r="F16" s="164"/>
      <c r="G16" s="164"/>
      <c r="H16" s="164"/>
      <c r="I16" s="164"/>
      <c r="J16" s="164"/>
      <c r="K16" s="164"/>
      <c r="L16" s="164"/>
      <c r="M16" s="164"/>
      <c r="N16" s="164"/>
    </row>
    <row r="17" spans="1:16" x14ac:dyDescent="0.2">
      <c r="A17" s="169"/>
      <c r="B17" s="1389" t="s">
        <v>1042</v>
      </c>
      <c r="C17" s="1389"/>
      <c r="E17" s="164"/>
      <c r="F17" s="164"/>
      <c r="G17" s="164"/>
      <c r="H17" s="164"/>
      <c r="I17" s="164"/>
      <c r="J17" s="164"/>
      <c r="K17" s="164"/>
      <c r="L17" s="164"/>
      <c r="M17" s="1347" t="s">
        <v>1055</v>
      </c>
      <c r="N17" s="1347"/>
      <c r="O17" s="1347"/>
    </row>
    <row r="18" spans="1:16" ht="15.75" customHeight="1" x14ac:dyDescent="0.2">
      <c r="A18" s="169"/>
      <c r="B18" s="169"/>
      <c r="C18" s="169"/>
      <c r="E18" s="164"/>
      <c r="F18" s="164"/>
      <c r="G18" s="164"/>
      <c r="H18" s="164"/>
      <c r="I18" s="164"/>
      <c r="J18" s="164"/>
      <c r="K18" s="164"/>
      <c r="L18" s="164"/>
      <c r="M18" s="1287" t="s">
        <v>1056</v>
      </c>
      <c r="N18" s="1287"/>
      <c r="O18" s="1287"/>
    </row>
    <row r="19" spans="1:16" x14ac:dyDescent="0.2">
      <c r="A19" s="169"/>
      <c r="B19" s="169"/>
      <c r="C19" s="169"/>
      <c r="E19" s="164"/>
      <c r="F19" s="164"/>
      <c r="G19" s="164"/>
      <c r="H19" s="164"/>
      <c r="I19" s="164"/>
      <c r="J19" s="164"/>
      <c r="K19" s="164"/>
      <c r="L19" s="164"/>
      <c r="M19" s="164"/>
      <c r="N19" s="164"/>
    </row>
    <row r="20" spans="1:16" x14ac:dyDescent="0.2">
      <c r="A20" s="169"/>
      <c r="D20" s="169"/>
      <c r="E20" s="164"/>
      <c r="F20" s="169"/>
      <c r="G20" s="169"/>
      <c r="H20" s="169"/>
      <c r="I20" s="169"/>
      <c r="J20" s="169"/>
      <c r="K20" s="169"/>
      <c r="L20" s="169"/>
      <c r="M20" s="169"/>
      <c r="N20" s="169"/>
    </row>
    <row r="21" spans="1:16" ht="12.75" customHeight="1" x14ac:dyDescent="0.2">
      <c r="E21" s="169"/>
      <c r="F21" s="1659"/>
      <c r="G21" s="1659"/>
      <c r="H21" s="1659"/>
      <c r="I21" s="1659"/>
      <c r="J21" s="1659"/>
      <c r="K21" s="1659"/>
      <c r="L21" s="1659"/>
      <c r="M21" s="1659"/>
      <c r="N21" s="1659"/>
    </row>
    <row r="22" spans="1:16" ht="12.75" customHeight="1" x14ac:dyDescent="0.2">
      <c r="E22" s="1659"/>
      <c r="F22" s="1659"/>
      <c r="G22" s="1659"/>
      <c r="H22" s="1659"/>
      <c r="I22" s="1659"/>
      <c r="J22" s="1659"/>
      <c r="K22" s="1659"/>
      <c r="L22" s="1659"/>
      <c r="M22" s="1659"/>
      <c r="N22" s="1659"/>
    </row>
    <row r="23" spans="1:16" x14ac:dyDescent="0.2">
      <c r="A23" s="169"/>
      <c r="B23" s="169"/>
      <c r="E23" s="164"/>
      <c r="F23" s="169"/>
      <c r="G23" s="169"/>
      <c r="H23" s="169"/>
      <c r="I23" s="169"/>
      <c r="J23" s="169"/>
      <c r="K23" s="169"/>
      <c r="L23" s="169"/>
      <c r="M23" s="169"/>
      <c r="N23" s="169"/>
    </row>
    <row r="25" spans="1:16" x14ac:dyDescent="0.2">
      <c r="A25" s="1660"/>
      <c r="B25" s="1660"/>
      <c r="C25" s="1660"/>
      <c r="D25" s="1660"/>
      <c r="E25" s="1660"/>
      <c r="F25" s="1660"/>
      <c r="G25" s="1660"/>
      <c r="H25" s="1660"/>
      <c r="I25" s="1660"/>
      <c r="J25" s="1660"/>
      <c r="K25" s="1660"/>
      <c r="L25" s="1660"/>
      <c r="M25" s="1660"/>
      <c r="N25" s="1660"/>
    </row>
    <row r="26" spans="1:16" x14ac:dyDescent="0.2">
      <c r="L26" s="164"/>
      <c r="M26" s="164"/>
      <c r="O26" s="165"/>
      <c r="P26" s="165"/>
    </row>
    <row r="27" spans="1:16" x14ac:dyDescent="0.2">
      <c r="L27" s="164"/>
      <c r="M27" s="164"/>
      <c r="O27" s="165"/>
      <c r="P27" s="165"/>
    </row>
    <row r="28" spans="1:16" x14ac:dyDescent="0.2">
      <c r="L28" s="164"/>
      <c r="M28" s="164"/>
      <c r="O28" s="165"/>
      <c r="P28" s="165"/>
    </row>
    <row r="29" spans="1:16" x14ac:dyDescent="0.2">
      <c r="L29" s="164"/>
      <c r="M29" s="164"/>
      <c r="O29" s="165"/>
      <c r="P29" s="165"/>
    </row>
    <row r="30" spans="1:16" x14ac:dyDescent="0.2">
      <c r="L30" s="164"/>
      <c r="M30" s="164"/>
      <c r="O30" s="165"/>
      <c r="P30" s="165"/>
    </row>
    <row r="31" spans="1:16" x14ac:dyDescent="0.2">
      <c r="L31" s="164"/>
      <c r="M31" s="164"/>
      <c r="O31" s="165"/>
      <c r="P31" s="165"/>
    </row>
    <row r="32" spans="1:16" x14ac:dyDescent="0.2">
      <c r="L32" s="164"/>
      <c r="M32" s="164"/>
      <c r="O32" s="165"/>
      <c r="P32" s="165"/>
    </row>
  </sheetData>
  <mergeCells count="21">
    <mergeCell ref="A6:N6"/>
    <mergeCell ref="D1:E1"/>
    <mergeCell ref="M1:N1"/>
    <mergeCell ref="A2:N2"/>
    <mergeCell ref="A3:N3"/>
    <mergeCell ref="A4:N5"/>
    <mergeCell ref="O8:P8"/>
    <mergeCell ref="F21:N21"/>
    <mergeCell ref="E22:N22"/>
    <mergeCell ref="A25:N25"/>
    <mergeCell ref="H7:N7"/>
    <mergeCell ref="A8:A9"/>
    <mergeCell ref="B8:B9"/>
    <mergeCell ref="C8:C9"/>
    <mergeCell ref="D8:D9"/>
    <mergeCell ref="E8:H8"/>
    <mergeCell ref="I8:N8"/>
    <mergeCell ref="B17:C17"/>
    <mergeCell ref="A13:B13"/>
    <mergeCell ref="M17:O17"/>
    <mergeCell ref="M18:O18"/>
  </mergeCells>
  <printOptions horizontalCentered="1"/>
  <pageMargins left="0.70866141732283472" right="0.70866141732283472" top="0.23622047244094491" bottom="0" header="0.31496062992125984" footer="0.31496062992125984"/>
  <pageSetup paperSize="9" scale="9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topLeftCell="A5" zoomScaleNormal="70" zoomScaleSheetLayoutView="100" workbookViewId="0">
      <selection activeCell="M16" sqref="M16:O17"/>
    </sheetView>
  </sheetViews>
  <sheetFormatPr defaultColWidth="9.140625" defaultRowHeight="12.75" x14ac:dyDescent="0.2"/>
  <cols>
    <col min="1" max="1" width="5.5703125" style="164" customWidth="1"/>
    <col min="2" max="2" width="8.85546875" style="164" customWidth="1"/>
    <col min="3" max="3" width="10.28515625" style="164" customWidth="1"/>
    <col min="4" max="4" width="12.85546875" style="164" customWidth="1"/>
    <col min="5" max="5" width="8.7109375" style="165" customWidth="1"/>
    <col min="6" max="7" width="8" style="165" customWidth="1"/>
    <col min="8" max="10" width="8.140625" style="165" customWidth="1"/>
    <col min="11" max="11" width="8.42578125" style="165" customWidth="1"/>
    <col min="12" max="12" width="8.140625" style="165" customWidth="1"/>
    <col min="13" max="13" width="11.28515625" style="165" customWidth="1"/>
    <col min="14" max="14" width="11.85546875" style="165" customWidth="1"/>
    <col min="15" max="15" width="9.140625" style="164"/>
    <col min="16" max="16" width="12.5703125" style="164" customWidth="1"/>
    <col min="17" max="16384" width="9.140625" style="165"/>
  </cols>
  <sheetData>
    <row r="1" spans="1:16" ht="12.75" customHeight="1" x14ac:dyDescent="0.2">
      <c r="D1" s="1353"/>
      <c r="E1" s="1353"/>
      <c r="F1" s="164"/>
      <c r="G1" s="164"/>
      <c r="H1" s="164"/>
      <c r="I1" s="164"/>
      <c r="J1" s="164"/>
      <c r="K1" s="164"/>
      <c r="L1" s="164"/>
      <c r="M1" s="1662" t="s">
        <v>610</v>
      </c>
      <c r="N1" s="1662"/>
    </row>
    <row r="2" spans="1:16" ht="15.75" x14ac:dyDescent="0.25">
      <c r="A2" s="1663" t="s">
        <v>0</v>
      </c>
      <c r="B2" s="1663"/>
      <c r="C2" s="1663"/>
      <c r="D2" s="1663"/>
      <c r="E2" s="1663"/>
      <c r="F2" s="1663"/>
      <c r="G2" s="1663"/>
      <c r="H2" s="1663"/>
      <c r="I2" s="1663"/>
      <c r="J2" s="1663"/>
      <c r="K2" s="1663"/>
      <c r="L2" s="1663"/>
      <c r="M2" s="1663"/>
      <c r="N2" s="1663"/>
    </row>
    <row r="3" spans="1:16" ht="18" x14ac:dyDescent="0.25">
      <c r="A3" s="1664" t="s">
        <v>704</v>
      </c>
      <c r="B3" s="1664"/>
      <c r="C3" s="1664"/>
      <c r="D3" s="1664"/>
      <c r="E3" s="1664"/>
      <c r="F3" s="1664"/>
      <c r="G3" s="1664"/>
      <c r="H3" s="1664"/>
      <c r="I3" s="1664"/>
      <c r="J3" s="1664"/>
      <c r="K3" s="1664"/>
      <c r="L3" s="1664"/>
      <c r="M3" s="1664"/>
      <c r="N3" s="1664"/>
    </row>
    <row r="4" spans="1:16" ht="9.75" customHeight="1" x14ac:dyDescent="0.2">
      <c r="A4" s="1676" t="s">
        <v>772</v>
      </c>
      <c r="B4" s="1676"/>
      <c r="C4" s="1676"/>
      <c r="D4" s="1676"/>
      <c r="E4" s="1676"/>
      <c r="F4" s="1676"/>
      <c r="G4" s="1676"/>
      <c r="H4" s="1676"/>
      <c r="I4" s="1676"/>
      <c r="J4" s="1676"/>
      <c r="K4" s="1676"/>
      <c r="L4" s="1676"/>
      <c r="M4" s="1676"/>
      <c r="N4" s="1676"/>
    </row>
    <row r="5" spans="1:16" s="167" customFormat="1" ht="18.75" customHeight="1" x14ac:dyDescent="0.2">
      <c r="A5" s="1676"/>
      <c r="B5" s="1676"/>
      <c r="C5" s="1676"/>
      <c r="D5" s="1676"/>
      <c r="E5" s="1676"/>
      <c r="F5" s="1676"/>
      <c r="G5" s="1676"/>
      <c r="H5" s="1676"/>
      <c r="I5" s="1676"/>
      <c r="J5" s="1676"/>
      <c r="K5" s="1676"/>
      <c r="L5" s="1676"/>
      <c r="M5" s="1676"/>
      <c r="N5" s="1676"/>
      <c r="O5" s="166"/>
      <c r="P5" s="166"/>
    </row>
    <row r="6" spans="1:16" x14ac:dyDescent="0.2">
      <c r="A6" s="1661"/>
      <c r="B6" s="1661"/>
      <c r="C6" s="1661"/>
      <c r="D6" s="1661"/>
      <c r="E6" s="1661"/>
      <c r="F6" s="1661"/>
      <c r="G6" s="1661"/>
      <c r="H6" s="1661"/>
      <c r="I6" s="1661"/>
      <c r="J6" s="1661"/>
      <c r="K6" s="1661"/>
      <c r="L6" s="1661"/>
      <c r="M6" s="1661"/>
      <c r="N6" s="1661"/>
    </row>
    <row r="7" spans="1:16" x14ac:dyDescent="0.2">
      <c r="A7" s="221" t="s">
        <v>777</v>
      </c>
      <c r="B7" s="221"/>
      <c r="D7" s="383"/>
      <c r="E7" s="164"/>
      <c r="F7" s="164"/>
      <c r="G7" s="164"/>
      <c r="H7" s="1666"/>
      <c r="I7" s="1666"/>
      <c r="J7" s="1666"/>
      <c r="K7" s="1666"/>
      <c r="L7" s="1666"/>
      <c r="M7" s="1666"/>
      <c r="N7" s="1666"/>
    </row>
    <row r="8" spans="1:16" ht="46.5" customHeight="1" x14ac:dyDescent="0.2">
      <c r="A8" s="1667" t="s">
        <v>2</v>
      </c>
      <c r="B8" s="1382" t="s">
        <v>886</v>
      </c>
      <c r="C8" s="1674" t="s">
        <v>442</v>
      </c>
      <c r="D8" s="1671" t="s">
        <v>74</v>
      </c>
      <c r="E8" s="1668" t="s">
        <v>75</v>
      </c>
      <c r="F8" s="1669"/>
      <c r="G8" s="1669"/>
      <c r="H8" s="1670"/>
      <c r="I8" s="1667" t="s">
        <v>604</v>
      </c>
      <c r="J8" s="1667"/>
      <c r="K8" s="1667"/>
      <c r="L8" s="1667"/>
      <c r="M8" s="1667"/>
      <c r="N8" s="1667"/>
      <c r="O8" s="1673" t="s">
        <v>648</v>
      </c>
      <c r="P8" s="1673"/>
    </row>
    <row r="9" spans="1:16" ht="44.45" customHeight="1" x14ac:dyDescent="0.2">
      <c r="A9" s="1667"/>
      <c r="B9" s="1382"/>
      <c r="C9" s="1675"/>
      <c r="D9" s="1672"/>
      <c r="E9" s="384" t="s">
        <v>79</v>
      </c>
      <c r="F9" s="384" t="s">
        <v>17</v>
      </c>
      <c r="G9" s="384" t="s">
        <v>37</v>
      </c>
      <c r="H9" s="384" t="s">
        <v>637</v>
      </c>
      <c r="I9" s="384" t="s">
        <v>15</v>
      </c>
      <c r="J9" s="384" t="s">
        <v>605</v>
      </c>
      <c r="K9" s="384" t="s">
        <v>606</v>
      </c>
      <c r="L9" s="384" t="s">
        <v>607</v>
      </c>
      <c r="M9" s="384" t="s">
        <v>608</v>
      </c>
      <c r="N9" s="384" t="s">
        <v>609</v>
      </c>
      <c r="O9" s="384" t="s">
        <v>674</v>
      </c>
      <c r="P9" s="384" t="s">
        <v>673</v>
      </c>
    </row>
    <row r="10" spans="1:16" s="174" customFormat="1" x14ac:dyDescent="0.2">
      <c r="A10" s="168">
        <v>1</v>
      </c>
      <c r="B10" s="168">
        <v>2</v>
      </c>
      <c r="C10" s="168">
        <v>3</v>
      </c>
      <c r="D10" s="168">
        <v>8</v>
      </c>
      <c r="E10" s="168">
        <v>9</v>
      </c>
      <c r="F10" s="168">
        <v>10</v>
      </c>
      <c r="G10" s="168">
        <v>11</v>
      </c>
      <c r="H10" s="168">
        <v>12</v>
      </c>
      <c r="I10" s="168">
        <v>9</v>
      </c>
      <c r="J10" s="168">
        <v>10</v>
      </c>
      <c r="K10" s="168">
        <v>11</v>
      </c>
      <c r="L10" s="168">
        <v>12</v>
      </c>
      <c r="M10" s="168">
        <v>13</v>
      </c>
      <c r="N10" s="168">
        <v>14</v>
      </c>
      <c r="O10" s="168">
        <v>15</v>
      </c>
      <c r="P10" s="168">
        <v>16</v>
      </c>
    </row>
    <row r="11" spans="1:16" s="892" customFormat="1" ht="48.75" customHeight="1" x14ac:dyDescent="0.2">
      <c r="A11" s="734">
        <v>1</v>
      </c>
      <c r="B11" s="330" t="s">
        <v>693</v>
      </c>
      <c r="C11" s="232">
        <v>0</v>
      </c>
      <c r="D11" s="314">
        <v>0</v>
      </c>
      <c r="E11" s="232">
        <v>0</v>
      </c>
      <c r="F11" s="232">
        <v>0</v>
      </c>
      <c r="G11" s="232">
        <v>0</v>
      </c>
      <c r="H11" s="232">
        <v>0</v>
      </c>
      <c r="I11" s="232">
        <v>0</v>
      </c>
      <c r="J11" s="232">
        <v>0</v>
      </c>
      <c r="K11" s="232">
        <v>0</v>
      </c>
      <c r="L11" s="232">
        <v>0</v>
      </c>
      <c r="M11" s="232">
        <v>0</v>
      </c>
      <c r="N11" s="232">
        <v>0</v>
      </c>
      <c r="O11" s="232">
        <v>0</v>
      </c>
      <c r="P11" s="734">
        <v>0</v>
      </c>
    </row>
    <row r="12" spans="1:16" s="891" customFormat="1" ht="48.75" customHeight="1" x14ac:dyDescent="0.2">
      <c r="A12" s="621">
        <v>2</v>
      </c>
      <c r="B12" s="893" t="s">
        <v>876</v>
      </c>
      <c r="C12" s="621">
        <v>0</v>
      </c>
      <c r="D12" s="626">
        <v>0</v>
      </c>
      <c r="E12" s="621">
        <v>0</v>
      </c>
      <c r="F12" s="621">
        <v>0</v>
      </c>
      <c r="G12" s="621">
        <v>0</v>
      </c>
      <c r="H12" s="621">
        <v>0</v>
      </c>
      <c r="I12" s="621">
        <v>0</v>
      </c>
      <c r="J12" s="621">
        <v>0</v>
      </c>
      <c r="K12" s="621">
        <v>0</v>
      </c>
      <c r="L12" s="621">
        <v>0</v>
      </c>
      <c r="M12" s="621">
        <v>0</v>
      </c>
      <c r="N12" s="621">
        <v>0</v>
      </c>
      <c r="O12" s="621">
        <v>0</v>
      </c>
      <c r="P12" s="621">
        <v>0</v>
      </c>
    </row>
    <row r="13" spans="1:16" s="891" customFormat="1" ht="48.75" customHeight="1" x14ac:dyDescent="0.2">
      <c r="A13" s="1500" t="s">
        <v>880</v>
      </c>
      <c r="B13" s="1501"/>
      <c r="C13" s="621">
        <v>0</v>
      </c>
      <c r="D13" s="626">
        <v>0</v>
      </c>
      <c r="E13" s="621">
        <v>0</v>
      </c>
      <c r="F13" s="621">
        <v>0</v>
      </c>
      <c r="G13" s="621">
        <v>0</v>
      </c>
      <c r="H13" s="621">
        <v>0</v>
      </c>
      <c r="I13" s="621">
        <v>0</v>
      </c>
      <c r="J13" s="621">
        <v>0</v>
      </c>
      <c r="K13" s="621">
        <v>0</v>
      </c>
      <c r="L13" s="621">
        <v>0</v>
      </c>
      <c r="M13" s="621">
        <v>0</v>
      </c>
      <c r="N13" s="621">
        <v>0</v>
      </c>
      <c r="O13" s="621">
        <v>0</v>
      </c>
      <c r="P13" s="621">
        <v>0</v>
      </c>
    </row>
    <row r="14" spans="1:16" x14ac:dyDescent="0.2">
      <c r="A14" s="398"/>
      <c r="B14" s="398"/>
      <c r="C14" s="398"/>
      <c r="D14" s="398"/>
      <c r="E14" s="623"/>
      <c r="F14" s="623"/>
      <c r="G14" s="623"/>
      <c r="H14" s="623"/>
      <c r="I14" s="623"/>
      <c r="J14" s="623"/>
      <c r="K14" s="623"/>
      <c r="L14" s="623"/>
      <c r="M14" s="623"/>
      <c r="N14" s="623"/>
      <c r="O14" s="623"/>
      <c r="P14" s="623"/>
    </row>
    <row r="15" spans="1:16" x14ac:dyDescent="0.2">
      <c r="A15" s="172"/>
      <c r="B15" s="173"/>
      <c r="C15" s="173"/>
      <c r="D15" s="171"/>
      <c r="E15" s="164"/>
      <c r="F15" s="164"/>
      <c r="G15" s="164"/>
      <c r="H15" s="164"/>
      <c r="I15" s="164"/>
      <c r="J15" s="164"/>
      <c r="K15" s="164"/>
      <c r="L15" s="164"/>
      <c r="M15" s="164"/>
      <c r="N15" s="164"/>
    </row>
    <row r="16" spans="1:16" x14ac:dyDescent="0.2">
      <c r="A16" s="169"/>
      <c r="B16" s="169"/>
      <c r="C16" s="169"/>
      <c r="E16" s="164"/>
      <c r="F16" s="164"/>
      <c r="G16" s="164"/>
      <c r="H16" s="164"/>
      <c r="I16" s="164"/>
      <c r="J16" s="164"/>
      <c r="K16" s="164"/>
      <c r="L16" s="164"/>
      <c r="M16" s="1347" t="s">
        <v>1055</v>
      </c>
      <c r="N16" s="1347"/>
      <c r="O16" s="1347"/>
    </row>
    <row r="17" spans="1:16" ht="15.75" customHeight="1" x14ac:dyDescent="0.2">
      <c r="A17" s="143" t="s">
        <v>1042</v>
      </c>
      <c r="B17" s="143"/>
      <c r="C17" s="169"/>
      <c r="E17" s="164"/>
      <c r="F17" s="164"/>
      <c r="G17" s="164"/>
      <c r="H17" s="164"/>
      <c r="I17" s="164"/>
      <c r="J17" s="164"/>
      <c r="K17" s="164"/>
      <c r="L17" s="164"/>
      <c r="M17" s="1287" t="s">
        <v>1056</v>
      </c>
      <c r="N17" s="1287"/>
      <c r="O17" s="1287"/>
    </row>
    <row r="18" spans="1:16" x14ac:dyDescent="0.2">
      <c r="A18" s="169"/>
      <c r="B18" s="169"/>
      <c r="C18" s="169"/>
      <c r="E18" s="164"/>
      <c r="F18" s="164"/>
      <c r="G18" s="164"/>
      <c r="H18" s="164"/>
      <c r="I18" s="164"/>
      <c r="J18" s="164"/>
      <c r="K18" s="164"/>
      <c r="L18" s="164"/>
      <c r="M18" s="164"/>
      <c r="N18" s="164"/>
      <c r="O18" s="398"/>
      <c r="P18" s="398"/>
    </row>
    <row r="19" spans="1:16" x14ac:dyDescent="0.2">
      <c r="A19" s="169"/>
      <c r="B19" s="169"/>
      <c r="C19" s="169"/>
      <c r="E19" s="164"/>
      <c r="F19" s="164"/>
      <c r="G19" s="164"/>
      <c r="H19" s="164"/>
      <c r="I19" s="164"/>
      <c r="J19" s="164"/>
      <c r="K19" s="164"/>
      <c r="L19" s="164"/>
      <c r="M19" s="164"/>
      <c r="N19" s="164"/>
      <c r="O19" s="398"/>
      <c r="P19" s="398"/>
    </row>
    <row r="20" spans="1:16" x14ac:dyDescent="0.2">
      <c r="A20" s="169"/>
      <c r="D20" s="169"/>
      <c r="E20" s="164"/>
      <c r="F20" s="169"/>
      <c r="G20" s="169"/>
      <c r="H20" s="169"/>
      <c r="I20" s="169"/>
      <c r="J20" s="169"/>
      <c r="K20" s="169"/>
      <c r="L20" s="169"/>
      <c r="M20" s="169"/>
      <c r="N20" s="169"/>
      <c r="O20" s="398"/>
      <c r="P20" s="398"/>
    </row>
    <row r="21" spans="1:16" ht="12.75" customHeight="1" x14ac:dyDescent="0.2">
      <c r="E21" s="169"/>
      <c r="F21" s="1659"/>
      <c r="G21" s="1659"/>
      <c r="H21" s="1659"/>
      <c r="I21" s="1659"/>
      <c r="J21" s="1659"/>
      <c r="K21" s="1659"/>
      <c r="L21" s="1659"/>
      <c r="M21" s="1659"/>
      <c r="N21" s="1659"/>
      <c r="O21" s="398"/>
      <c r="P21" s="398"/>
    </row>
    <row r="22" spans="1:16" ht="12.75" customHeight="1" x14ac:dyDescent="0.2">
      <c r="E22" s="1659"/>
      <c r="F22" s="1659"/>
      <c r="G22" s="1659"/>
      <c r="H22" s="1659"/>
      <c r="I22" s="1659"/>
      <c r="J22" s="1659"/>
      <c r="K22" s="1659"/>
      <c r="L22" s="1659"/>
      <c r="M22" s="1659"/>
      <c r="N22" s="1659"/>
      <c r="O22" s="398"/>
      <c r="P22" s="398"/>
    </row>
    <row r="23" spans="1:16" x14ac:dyDescent="0.2">
      <c r="A23" s="169"/>
      <c r="B23" s="169"/>
      <c r="E23" s="164"/>
      <c r="F23" s="169"/>
      <c r="G23" s="169"/>
      <c r="H23" s="169"/>
      <c r="I23" s="169"/>
      <c r="J23" s="169"/>
      <c r="K23" s="169"/>
      <c r="L23" s="169"/>
      <c r="M23" s="169"/>
      <c r="N23" s="169"/>
      <c r="O23" s="398"/>
      <c r="P23" s="398"/>
    </row>
    <row r="25" spans="1:16" x14ac:dyDescent="0.2">
      <c r="A25" s="1660"/>
      <c r="B25" s="1660"/>
      <c r="C25" s="1660"/>
      <c r="D25" s="1660"/>
      <c r="E25" s="1660"/>
      <c r="F25" s="1660"/>
      <c r="G25" s="1660"/>
      <c r="H25" s="1660"/>
      <c r="I25" s="1660"/>
      <c r="J25" s="1660"/>
      <c r="K25" s="1660"/>
      <c r="L25" s="1660"/>
      <c r="M25" s="1660"/>
      <c r="N25" s="1660"/>
      <c r="O25" s="165"/>
      <c r="P25" s="165"/>
    </row>
  </sheetData>
  <mergeCells count="20">
    <mergeCell ref="A6:N6"/>
    <mergeCell ref="D1:E1"/>
    <mergeCell ref="M1:N1"/>
    <mergeCell ref="A2:N2"/>
    <mergeCell ref="A3:N3"/>
    <mergeCell ref="A4:N5"/>
    <mergeCell ref="O8:P8"/>
    <mergeCell ref="F21:N21"/>
    <mergeCell ref="E22:N22"/>
    <mergeCell ref="A25:N25"/>
    <mergeCell ref="H7:N7"/>
    <mergeCell ref="A8:A9"/>
    <mergeCell ref="B8:B9"/>
    <mergeCell ref="C8:C9"/>
    <mergeCell ref="D8:D9"/>
    <mergeCell ref="E8:H8"/>
    <mergeCell ref="I8:N8"/>
    <mergeCell ref="A13:B13"/>
    <mergeCell ref="M16:O16"/>
    <mergeCell ref="M17:O17"/>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zoomScaleNormal="70" zoomScaleSheetLayoutView="100" workbookViewId="0">
      <selection activeCell="E17" sqref="E17"/>
    </sheetView>
  </sheetViews>
  <sheetFormatPr defaultColWidth="9.140625" defaultRowHeight="12.75" x14ac:dyDescent="0.2"/>
  <cols>
    <col min="1" max="1" width="5.5703125" style="164" customWidth="1"/>
    <col min="2" max="2" width="8.85546875" style="164" customWidth="1"/>
    <col min="3" max="3" width="10.28515625" style="164" customWidth="1"/>
    <col min="4" max="4" width="12.85546875" style="164" customWidth="1"/>
    <col min="5" max="5" width="8.7109375" style="165" customWidth="1"/>
    <col min="6" max="7" width="8" style="165" customWidth="1"/>
    <col min="8" max="10" width="8.140625" style="165" customWidth="1"/>
    <col min="11" max="11" width="8.42578125" style="165" customWidth="1"/>
    <col min="12" max="12" width="8.140625" style="165" customWidth="1"/>
    <col min="13" max="13" width="11.28515625" style="165" customWidth="1"/>
    <col min="14" max="14" width="11.85546875" style="165" customWidth="1"/>
    <col min="15" max="15" width="9.140625" style="164"/>
    <col min="16" max="16" width="12.5703125" style="164" customWidth="1"/>
    <col min="17" max="16384" width="9.140625" style="165"/>
  </cols>
  <sheetData>
    <row r="1" spans="1:17" ht="12.75" customHeight="1" x14ac:dyDescent="0.2">
      <c r="D1" s="1353"/>
      <c r="E1" s="1353"/>
      <c r="F1" s="164"/>
      <c r="G1" s="164"/>
      <c r="H1" s="164"/>
      <c r="I1" s="164"/>
      <c r="J1" s="164"/>
      <c r="K1" s="164"/>
      <c r="L1" s="164"/>
      <c r="M1" s="1662" t="s">
        <v>650</v>
      </c>
      <c r="N1" s="1662"/>
    </row>
    <row r="2" spans="1:17" ht="15.75" x14ac:dyDescent="0.25">
      <c r="A2" s="1663" t="s">
        <v>0</v>
      </c>
      <c r="B2" s="1663"/>
      <c r="C2" s="1663"/>
      <c r="D2" s="1663"/>
      <c r="E2" s="1663"/>
      <c r="F2" s="1663"/>
      <c r="G2" s="1663"/>
      <c r="H2" s="1663"/>
      <c r="I2" s="1663"/>
      <c r="J2" s="1663"/>
      <c r="K2" s="1663"/>
      <c r="L2" s="1663"/>
      <c r="M2" s="1663"/>
      <c r="N2" s="1663"/>
    </row>
    <row r="3" spans="1:17" ht="18" x14ac:dyDescent="0.25">
      <c r="A3" s="1664" t="s">
        <v>704</v>
      </c>
      <c r="B3" s="1664"/>
      <c r="C3" s="1664"/>
      <c r="D3" s="1664"/>
      <c r="E3" s="1664"/>
      <c r="F3" s="1664"/>
      <c r="G3" s="1664"/>
      <c r="H3" s="1664"/>
      <c r="I3" s="1664"/>
      <c r="J3" s="1664"/>
      <c r="K3" s="1664"/>
      <c r="L3" s="1664"/>
      <c r="M3" s="1664"/>
      <c r="N3" s="1664"/>
    </row>
    <row r="4" spans="1:17" ht="9.75" customHeight="1" x14ac:dyDescent="0.2">
      <c r="A4" s="1676" t="s">
        <v>778</v>
      </c>
      <c r="B4" s="1676"/>
      <c r="C4" s="1676"/>
      <c r="D4" s="1676"/>
      <c r="E4" s="1676"/>
      <c r="F4" s="1676"/>
      <c r="G4" s="1676"/>
      <c r="H4" s="1676"/>
      <c r="I4" s="1676"/>
      <c r="J4" s="1676"/>
      <c r="K4" s="1676"/>
      <c r="L4" s="1676"/>
      <c r="M4" s="1676"/>
      <c r="N4" s="1676"/>
    </row>
    <row r="5" spans="1:17" s="167" customFormat="1" ht="18.75" customHeight="1" x14ac:dyDescent="0.2">
      <c r="A5" s="1676"/>
      <c r="B5" s="1676"/>
      <c r="C5" s="1676"/>
      <c r="D5" s="1676"/>
      <c r="E5" s="1676"/>
      <c r="F5" s="1676"/>
      <c r="G5" s="1676"/>
      <c r="H5" s="1676"/>
      <c r="I5" s="1676"/>
      <c r="J5" s="1676"/>
      <c r="K5" s="1676"/>
      <c r="L5" s="1676"/>
      <c r="M5" s="1676"/>
      <c r="N5" s="1676"/>
      <c r="O5" s="166"/>
      <c r="P5" s="166"/>
    </row>
    <row r="6" spans="1:17" x14ac:dyDescent="0.2">
      <c r="A6" s="1661"/>
      <c r="B6" s="1661"/>
      <c r="C6" s="1661"/>
      <c r="D6" s="1661"/>
      <c r="E6" s="1661"/>
      <c r="F6" s="1661"/>
      <c r="G6" s="1661"/>
      <c r="H6" s="1661"/>
      <c r="I6" s="1661"/>
      <c r="J6" s="1661"/>
      <c r="K6" s="1661"/>
      <c r="L6" s="1661"/>
      <c r="M6" s="1661"/>
      <c r="N6" s="1661"/>
    </row>
    <row r="7" spans="1:17" x14ac:dyDescent="0.2">
      <c r="A7" s="221" t="s">
        <v>777</v>
      </c>
      <c r="B7" s="221"/>
      <c r="D7" s="383"/>
      <c r="E7" s="164"/>
      <c r="F7" s="164"/>
      <c r="G7" s="164"/>
      <c r="H7" s="1666"/>
      <c r="I7" s="1666"/>
      <c r="J7" s="1666"/>
      <c r="K7" s="1666"/>
      <c r="L7" s="1666"/>
      <c r="M7" s="1666"/>
      <c r="N7" s="1666"/>
    </row>
    <row r="8" spans="1:17" ht="24.75" customHeight="1" x14ac:dyDescent="0.2">
      <c r="A8" s="1667" t="s">
        <v>2</v>
      </c>
      <c r="B8" s="1382" t="s">
        <v>886</v>
      </c>
      <c r="C8" s="1674" t="s">
        <v>442</v>
      </c>
      <c r="D8" s="1671" t="s">
        <v>74</v>
      </c>
      <c r="E8" s="1668" t="s">
        <v>75</v>
      </c>
      <c r="F8" s="1669"/>
      <c r="G8" s="1669"/>
      <c r="H8" s="1670"/>
      <c r="I8" s="1667" t="s">
        <v>604</v>
      </c>
      <c r="J8" s="1667"/>
      <c r="K8" s="1667"/>
      <c r="L8" s="1667"/>
      <c r="M8" s="1667"/>
      <c r="N8" s="1667"/>
      <c r="O8" s="1673" t="s">
        <v>648</v>
      </c>
      <c r="P8" s="1673"/>
    </row>
    <row r="9" spans="1:17" ht="44.45" customHeight="1" x14ac:dyDescent="0.2">
      <c r="A9" s="1667"/>
      <c r="B9" s="1382"/>
      <c r="C9" s="1675"/>
      <c r="D9" s="1672"/>
      <c r="E9" s="384" t="s">
        <v>79</v>
      </c>
      <c r="F9" s="384" t="s">
        <v>17</v>
      </c>
      <c r="G9" s="384" t="s">
        <v>37</v>
      </c>
      <c r="H9" s="384" t="s">
        <v>637</v>
      </c>
      <c r="I9" s="384" t="s">
        <v>15</v>
      </c>
      <c r="J9" s="384" t="s">
        <v>605</v>
      </c>
      <c r="K9" s="384" t="s">
        <v>606</v>
      </c>
      <c r="L9" s="384" t="s">
        <v>607</v>
      </c>
      <c r="M9" s="384" t="s">
        <v>608</v>
      </c>
      <c r="N9" s="384" t="s">
        <v>609</v>
      </c>
      <c r="O9" s="384" t="s">
        <v>674</v>
      </c>
      <c r="P9" s="384" t="s">
        <v>673</v>
      </c>
    </row>
    <row r="10" spans="1:17" s="174" customFormat="1" x14ac:dyDescent="0.2">
      <c r="A10" s="168">
        <v>1</v>
      </c>
      <c r="B10" s="168">
        <v>2</v>
      </c>
      <c r="C10" s="168">
        <v>3</v>
      </c>
      <c r="D10" s="168">
        <v>4</v>
      </c>
      <c r="E10" s="168">
        <v>5</v>
      </c>
      <c r="F10" s="168">
        <v>6</v>
      </c>
      <c r="G10" s="168">
        <v>7</v>
      </c>
      <c r="H10" s="168">
        <v>8</v>
      </c>
      <c r="I10" s="168">
        <v>9</v>
      </c>
      <c r="J10" s="168">
        <v>10</v>
      </c>
      <c r="K10" s="168">
        <v>11</v>
      </c>
      <c r="L10" s="168">
        <v>12</v>
      </c>
      <c r="M10" s="168">
        <v>13</v>
      </c>
      <c r="N10" s="168">
        <v>14</v>
      </c>
      <c r="O10" s="168">
        <v>15</v>
      </c>
      <c r="P10" s="168">
        <v>16</v>
      </c>
    </row>
    <row r="11" spans="1:17" s="312" customFormat="1" ht="40.5" customHeight="1" x14ac:dyDescent="0.2">
      <c r="A11" s="621">
        <v>1</v>
      </c>
      <c r="B11" s="627" t="s">
        <v>693</v>
      </c>
      <c r="C11" s="621">
        <v>0</v>
      </c>
      <c r="D11" s="626">
        <v>0</v>
      </c>
      <c r="E11" s="621">
        <v>0</v>
      </c>
      <c r="F11" s="621">
        <v>0</v>
      </c>
      <c r="G11" s="621">
        <v>0</v>
      </c>
      <c r="H11" s="621">
        <v>0</v>
      </c>
      <c r="I11" s="621">
        <v>0</v>
      </c>
      <c r="J11" s="621">
        <v>0</v>
      </c>
      <c r="K11" s="621">
        <v>0</v>
      </c>
      <c r="L11" s="621">
        <v>0</v>
      </c>
      <c r="M11" s="621">
        <v>0</v>
      </c>
      <c r="N11" s="621">
        <v>0</v>
      </c>
      <c r="O11" s="621">
        <v>0</v>
      </c>
      <c r="P11" s="621">
        <v>0</v>
      </c>
    </row>
    <row r="12" spans="1:17" s="312" customFormat="1" ht="40.5" customHeight="1" x14ac:dyDescent="0.2">
      <c r="A12" s="621">
        <v>2</v>
      </c>
      <c r="B12" s="627" t="s">
        <v>876</v>
      </c>
      <c r="C12" s="621">
        <v>0</v>
      </c>
      <c r="D12" s="626">
        <v>0</v>
      </c>
      <c r="E12" s="621">
        <v>0</v>
      </c>
      <c r="F12" s="621">
        <v>0</v>
      </c>
      <c r="G12" s="621">
        <v>0</v>
      </c>
      <c r="H12" s="621">
        <v>0</v>
      </c>
      <c r="I12" s="621">
        <v>0</v>
      </c>
      <c r="J12" s="621">
        <v>0</v>
      </c>
      <c r="K12" s="621">
        <v>0</v>
      </c>
      <c r="L12" s="621">
        <v>0</v>
      </c>
      <c r="M12" s="621">
        <v>0</v>
      </c>
      <c r="N12" s="621">
        <v>0</v>
      </c>
      <c r="O12" s="621">
        <v>0</v>
      </c>
      <c r="P12" s="621">
        <v>0</v>
      </c>
    </row>
    <row r="13" spans="1:17" s="312" customFormat="1" ht="40.5" customHeight="1" x14ac:dyDescent="0.2">
      <c r="A13" s="1500" t="s">
        <v>880</v>
      </c>
      <c r="B13" s="1501"/>
      <c r="C13" s="621">
        <v>0</v>
      </c>
      <c r="D13" s="626">
        <v>0</v>
      </c>
      <c r="E13" s="621">
        <v>0</v>
      </c>
      <c r="F13" s="621">
        <v>0</v>
      </c>
      <c r="G13" s="621">
        <v>0</v>
      </c>
      <c r="H13" s="621">
        <v>0</v>
      </c>
      <c r="I13" s="621">
        <v>0</v>
      </c>
      <c r="J13" s="621">
        <v>0</v>
      </c>
      <c r="K13" s="621">
        <v>0</v>
      </c>
      <c r="L13" s="621">
        <v>0</v>
      </c>
      <c r="M13" s="621">
        <v>0</v>
      </c>
      <c r="N13" s="621">
        <v>0</v>
      </c>
      <c r="O13" s="621">
        <v>0</v>
      </c>
      <c r="P13" s="621">
        <v>0</v>
      </c>
    </row>
    <row r="14" spans="1:17" x14ac:dyDescent="0.2">
      <c r="A14" s="171"/>
      <c r="B14" s="171"/>
      <c r="C14" s="171"/>
      <c r="D14" s="171"/>
      <c r="E14" s="164"/>
      <c r="F14" s="164"/>
      <c r="G14" s="164"/>
      <c r="H14" s="164"/>
      <c r="I14" s="164"/>
      <c r="J14" s="164"/>
      <c r="K14" s="164"/>
      <c r="L14" s="164"/>
      <c r="M14" s="164"/>
      <c r="N14" s="164"/>
    </row>
    <row r="15" spans="1:17" x14ac:dyDescent="0.2">
      <c r="A15" s="172"/>
      <c r="B15" s="173"/>
      <c r="C15" s="173"/>
      <c r="D15" s="171"/>
      <c r="E15" s="164"/>
      <c r="F15" s="164"/>
      <c r="G15" s="164"/>
      <c r="H15" s="164"/>
      <c r="I15" s="164"/>
      <c r="J15" s="164"/>
      <c r="K15" s="164"/>
      <c r="L15" s="164"/>
      <c r="M15" s="164"/>
      <c r="N15" s="164"/>
    </row>
    <row r="16" spans="1:17" x14ac:dyDescent="0.2">
      <c r="A16" s="169"/>
      <c r="B16" s="169"/>
      <c r="C16" s="169"/>
      <c r="E16" s="164"/>
      <c r="F16" s="164"/>
      <c r="G16" s="164"/>
      <c r="H16" s="164"/>
      <c r="I16" s="164"/>
      <c r="J16" s="164"/>
      <c r="K16" s="164"/>
      <c r="L16" s="164"/>
      <c r="M16" s="164"/>
      <c r="N16" s="1347" t="s">
        <v>1055</v>
      </c>
      <c r="O16" s="1347"/>
      <c r="P16" s="1347"/>
      <c r="Q16" s="164"/>
    </row>
    <row r="17" spans="1:17" ht="15.75" customHeight="1" x14ac:dyDescent="0.2">
      <c r="A17" s="169"/>
      <c r="B17" s="169"/>
      <c r="C17" s="169"/>
      <c r="E17" s="164"/>
      <c r="F17" s="164"/>
      <c r="G17" s="164"/>
      <c r="H17" s="164"/>
      <c r="I17" s="164"/>
      <c r="J17" s="164"/>
      <c r="K17" s="164"/>
      <c r="L17" s="164"/>
      <c r="M17" s="164"/>
      <c r="N17" s="1287" t="s">
        <v>1056</v>
      </c>
      <c r="O17" s="1287"/>
      <c r="P17" s="1287"/>
      <c r="Q17" s="164"/>
    </row>
    <row r="18" spans="1:17" x14ac:dyDescent="0.2">
      <c r="A18" s="169"/>
      <c r="B18" s="1389" t="s">
        <v>1042</v>
      </c>
      <c r="C18" s="1389"/>
      <c r="E18" s="164"/>
      <c r="F18" s="164"/>
      <c r="G18" s="164"/>
      <c r="H18" s="164"/>
      <c r="I18" s="164"/>
      <c r="J18" s="164"/>
      <c r="K18" s="164"/>
      <c r="L18" s="164"/>
      <c r="M18" s="164"/>
      <c r="N18" s="164"/>
    </row>
    <row r="19" spans="1:17" x14ac:dyDescent="0.2">
      <c r="A19" s="169"/>
      <c r="B19" s="169"/>
      <c r="C19" s="169"/>
      <c r="E19" s="164"/>
      <c r="F19" s="164"/>
      <c r="G19" s="164"/>
      <c r="H19" s="164"/>
      <c r="I19" s="164"/>
      <c r="J19" s="164"/>
      <c r="K19" s="164"/>
      <c r="L19" s="164"/>
      <c r="M19" s="164"/>
      <c r="N19" s="164"/>
      <c r="O19" s="169"/>
      <c r="P19" s="169"/>
    </row>
    <row r="20" spans="1:17" x14ac:dyDescent="0.2">
      <c r="A20" s="169"/>
      <c r="D20" s="169"/>
      <c r="E20" s="164"/>
      <c r="F20" s="169"/>
      <c r="G20" s="169"/>
      <c r="H20" s="169"/>
      <c r="I20" s="169"/>
      <c r="J20" s="169"/>
      <c r="K20" s="169"/>
      <c r="L20" s="169"/>
      <c r="M20" s="169"/>
      <c r="N20" s="169"/>
      <c r="O20" s="169"/>
      <c r="P20" s="169"/>
    </row>
    <row r="21" spans="1:17" ht="12.75" customHeight="1" x14ac:dyDescent="0.2">
      <c r="E21" s="169"/>
      <c r="F21" s="1659"/>
      <c r="G21" s="1659"/>
      <c r="H21" s="1659"/>
      <c r="I21" s="1659"/>
      <c r="J21" s="1659"/>
      <c r="K21" s="1659"/>
      <c r="L21" s="1659"/>
      <c r="M21" s="1659"/>
      <c r="N21" s="1659"/>
      <c r="O21" s="169"/>
      <c r="P21" s="169"/>
    </row>
    <row r="22" spans="1:17" ht="12.75" customHeight="1" x14ac:dyDescent="0.2">
      <c r="E22" s="1659"/>
      <c r="F22" s="1659"/>
      <c r="G22" s="1659"/>
      <c r="H22" s="1659"/>
      <c r="I22" s="1659"/>
      <c r="J22" s="1659"/>
      <c r="K22" s="1659"/>
      <c r="L22" s="1659"/>
      <c r="M22" s="1659"/>
      <c r="N22" s="1659"/>
      <c r="O22" s="169"/>
      <c r="P22" s="169"/>
    </row>
    <row r="23" spans="1:17" x14ac:dyDescent="0.2">
      <c r="A23" s="169"/>
      <c r="B23" s="169"/>
      <c r="E23" s="164"/>
      <c r="F23" s="169"/>
      <c r="G23" s="169"/>
      <c r="H23" s="169"/>
      <c r="I23" s="169"/>
      <c r="J23" s="169"/>
      <c r="K23" s="169"/>
      <c r="L23" s="169"/>
      <c r="M23" s="169"/>
      <c r="N23" s="169"/>
      <c r="O23" s="169"/>
      <c r="P23" s="169"/>
    </row>
    <row r="25" spans="1:17" x14ac:dyDescent="0.2">
      <c r="A25" s="1660"/>
      <c r="B25" s="1660"/>
      <c r="C25" s="1660"/>
      <c r="D25" s="1660"/>
      <c r="E25" s="1660"/>
      <c r="F25" s="1660"/>
      <c r="G25" s="1660"/>
      <c r="H25" s="1660"/>
      <c r="I25" s="1660"/>
      <c r="J25" s="1660"/>
      <c r="K25" s="1660"/>
      <c r="L25" s="1660"/>
      <c r="M25" s="1660"/>
      <c r="N25" s="1660"/>
      <c r="O25" s="165"/>
      <c r="P25" s="165"/>
    </row>
  </sheetData>
  <mergeCells count="21">
    <mergeCell ref="A6:N6"/>
    <mergeCell ref="D1:E1"/>
    <mergeCell ref="M1:N1"/>
    <mergeCell ref="A2:N2"/>
    <mergeCell ref="A3:N3"/>
    <mergeCell ref="A4:N5"/>
    <mergeCell ref="O8:P8"/>
    <mergeCell ref="F21:N21"/>
    <mergeCell ref="E22:N22"/>
    <mergeCell ref="A25:N25"/>
    <mergeCell ref="H7:N7"/>
    <mergeCell ref="A8:A9"/>
    <mergeCell ref="B8:B9"/>
    <mergeCell ref="C8:C9"/>
    <mergeCell ref="D8:D9"/>
    <mergeCell ref="E8:H8"/>
    <mergeCell ref="I8:N8"/>
    <mergeCell ref="B18:C18"/>
    <mergeCell ref="A13:B13"/>
    <mergeCell ref="N16:P16"/>
    <mergeCell ref="N17:P17"/>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S25"/>
  <sheetViews>
    <sheetView view="pageBreakPreview" topLeftCell="F6" zoomScaleNormal="90" zoomScaleSheetLayoutView="100" workbookViewId="0">
      <selection activeCell="K17" sqref="K17"/>
    </sheetView>
  </sheetViews>
  <sheetFormatPr defaultColWidth="9.140625" defaultRowHeight="15" x14ac:dyDescent="0.25"/>
  <cols>
    <col min="1" max="1" width="7.140625" style="399" customWidth="1"/>
    <col min="2" max="2" width="11.28515625" style="399" customWidth="1"/>
    <col min="3" max="4" width="8.5703125" style="399" customWidth="1"/>
    <col min="5" max="5" width="8.7109375" style="399" customWidth="1"/>
    <col min="6" max="6" width="8.5703125" style="399" customWidth="1"/>
    <col min="7" max="7" width="9.7109375" style="399" customWidth="1"/>
    <col min="8" max="8" width="10.28515625" style="399" customWidth="1"/>
    <col min="9" max="9" width="9.7109375" style="399" customWidth="1"/>
    <col min="10" max="10" width="9.28515625" style="399" customWidth="1"/>
    <col min="11" max="11" width="7" style="399" customWidth="1"/>
    <col min="12" max="12" width="7.28515625" style="399" customWidth="1"/>
    <col min="13" max="13" width="7.42578125" style="399" customWidth="1"/>
    <col min="14" max="14" width="7.85546875" style="399" customWidth="1"/>
    <col min="15" max="15" width="11.42578125" style="399" customWidth="1"/>
    <col min="16" max="16" width="12.28515625" style="399" customWidth="1"/>
    <col min="17" max="17" width="11.5703125" style="399" customWidth="1"/>
    <col min="18" max="18" width="16" style="399" customWidth="1"/>
    <col min="19" max="16384" width="9.140625" style="399"/>
  </cols>
  <sheetData>
    <row r="1" spans="1:539" s="389" customFormat="1" ht="15.75" x14ac:dyDescent="0.25">
      <c r="G1" s="1582" t="s">
        <v>0</v>
      </c>
      <c r="H1" s="1582"/>
      <c r="I1" s="1582"/>
      <c r="J1" s="1582"/>
      <c r="K1" s="1582"/>
      <c r="L1" s="1582"/>
      <c r="M1" s="1582"/>
      <c r="N1" s="381"/>
      <c r="O1" s="381"/>
      <c r="R1" s="66" t="s">
        <v>492</v>
      </c>
    </row>
    <row r="2" spans="1:539" s="389" customFormat="1" ht="20.25" x14ac:dyDescent="0.3">
      <c r="B2" s="176"/>
      <c r="E2" s="1480" t="s">
        <v>704</v>
      </c>
      <c r="F2" s="1480"/>
      <c r="G2" s="1480"/>
      <c r="H2" s="1480"/>
      <c r="I2" s="1480"/>
      <c r="J2" s="1480"/>
      <c r="K2" s="1480"/>
      <c r="L2" s="1480"/>
      <c r="M2" s="1480"/>
      <c r="N2" s="1480"/>
      <c r="O2" s="1480"/>
    </row>
    <row r="3" spans="1:539" s="389" customFormat="1" ht="20.25" x14ac:dyDescent="0.3">
      <c r="B3" s="379"/>
      <c r="C3" s="379"/>
      <c r="D3" s="379"/>
      <c r="E3" s="379"/>
      <c r="F3" s="379"/>
      <c r="G3" s="379"/>
      <c r="H3" s="379"/>
      <c r="I3" s="379"/>
      <c r="J3" s="379"/>
    </row>
    <row r="4" spans="1:539" ht="18" x14ac:dyDescent="0.25">
      <c r="B4" s="1677" t="s">
        <v>779</v>
      </c>
      <c r="C4" s="1677"/>
      <c r="D4" s="1677"/>
      <c r="E4" s="1677"/>
      <c r="F4" s="1677"/>
      <c r="G4" s="1677"/>
      <c r="H4" s="1677"/>
      <c r="I4" s="1677"/>
      <c r="J4" s="1677"/>
      <c r="K4" s="1677"/>
      <c r="L4" s="1677"/>
      <c r="M4" s="1677"/>
      <c r="N4" s="1677"/>
      <c r="O4" s="1677"/>
      <c r="P4" s="1677"/>
      <c r="Q4" s="1677"/>
      <c r="R4" s="1677"/>
    </row>
    <row r="5" spans="1:539" x14ac:dyDescent="0.25">
      <c r="C5" s="409"/>
      <c r="D5" s="409"/>
      <c r="E5" s="409"/>
      <c r="F5" s="409"/>
      <c r="G5" s="409"/>
      <c r="H5" s="409"/>
      <c r="M5" s="409"/>
      <c r="N5" s="409"/>
      <c r="O5" s="409"/>
      <c r="P5" s="409"/>
      <c r="Q5" s="409"/>
      <c r="R5" s="409"/>
    </row>
    <row r="6" spans="1:539" x14ac:dyDescent="0.25">
      <c r="A6" s="1678" t="s">
        <v>777</v>
      </c>
      <c r="B6" s="1678"/>
    </row>
    <row r="7" spans="1:539" x14ac:dyDescent="0.25">
      <c r="B7" s="408"/>
    </row>
    <row r="8" spans="1:539" s="407" customFormat="1" ht="42" customHeight="1" x14ac:dyDescent="0.25">
      <c r="A8" s="1583" t="s">
        <v>2</v>
      </c>
      <c r="B8" s="1382" t="s">
        <v>886</v>
      </c>
      <c r="C8" s="1679" t="s">
        <v>204</v>
      </c>
      <c r="D8" s="1679"/>
      <c r="E8" s="1679"/>
      <c r="F8" s="1679"/>
      <c r="G8" s="1680" t="s">
        <v>651</v>
      </c>
      <c r="H8" s="1681"/>
      <c r="I8" s="1681"/>
      <c r="J8" s="1682"/>
      <c r="K8" s="1680" t="s">
        <v>175</v>
      </c>
      <c r="L8" s="1681"/>
      <c r="M8" s="1681"/>
      <c r="N8" s="1682"/>
      <c r="O8" s="1680" t="s">
        <v>93</v>
      </c>
      <c r="P8" s="1681"/>
      <c r="Q8" s="1681"/>
      <c r="R8" s="1683"/>
    </row>
    <row r="9" spans="1:539" s="404" customFormat="1" ht="37.5" customHeight="1" x14ac:dyDescent="0.25">
      <c r="A9" s="1583"/>
      <c r="B9" s="1382"/>
      <c r="C9" s="405" t="s">
        <v>82</v>
      </c>
      <c r="D9" s="405" t="s">
        <v>84</v>
      </c>
      <c r="E9" s="405" t="s">
        <v>85</v>
      </c>
      <c r="F9" s="405" t="s">
        <v>15</v>
      </c>
      <c r="G9" s="405" t="s">
        <v>82</v>
      </c>
      <c r="H9" s="405" t="s">
        <v>84</v>
      </c>
      <c r="I9" s="405" t="s">
        <v>85</v>
      </c>
      <c r="J9" s="927" t="s">
        <v>1026</v>
      </c>
      <c r="K9" s="405" t="s">
        <v>82</v>
      </c>
      <c r="L9" s="405" t="s">
        <v>84</v>
      </c>
      <c r="M9" s="405" t="s">
        <v>85</v>
      </c>
      <c r="N9" s="405" t="s">
        <v>15</v>
      </c>
      <c r="O9" s="405" t="s">
        <v>123</v>
      </c>
      <c r="P9" s="405" t="s">
        <v>124</v>
      </c>
      <c r="Q9" s="406" t="s">
        <v>125</v>
      </c>
      <c r="R9" s="927" t="s">
        <v>1027</v>
      </c>
      <c r="S9" s="407"/>
    </row>
    <row r="10" spans="1:539" s="400" customFormat="1" ht="16.149999999999999" customHeight="1" x14ac:dyDescent="0.25">
      <c r="A10" s="403">
        <v>1</v>
      </c>
      <c r="B10" s="401">
        <v>2</v>
      </c>
      <c r="C10" s="402">
        <v>3</v>
      </c>
      <c r="D10" s="402">
        <v>4</v>
      </c>
      <c r="E10" s="402">
        <v>5</v>
      </c>
      <c r="F10" s="402">
        <v>6</v>
      </c>
      <c r="G10" s="402">
        <v>7</v>
      </c>
      <c r="H10" s="402">
        <v>8</v>
      </c>
      <c r="I10" s="402">
        <v>9</v>
      </c>
      <c r="J10" s="402">
        <v>10</v>
      </c>
      <c r="K10" s="402">
        <v>11</v>
      </c>
      <c r="L10" s="402">
        <v>12</v>
      </c>
      <c r="M10" s="402">
        <v>13</v>
      </c>
      <c r="N10" s="402">
        <v>14</v>
      </c>
      <c r="O10" s="402">
        <v>15</v>
      </c>
      <c r="P10" s="402">
        <v>16</v>
      </c>
      <c r="Q10" s="402">
        <v>17</v>
      </c>
      <c r="R10" s="401">
        <v>18</v>
      </c>
      <c r="S10" s="407"/>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4"/>
      <c r="BZ10" s="404"/>
      <c r="CA10" s="404"/>
      <c r="CB10" s="404"/>
      <c r="CC10" s="404"/>
      <c r="CD10" s="404"/>
      <c r="CE10" s="404"/>
      <c r="CF10" s="404"/>
      <c r="CG10" s="404"/>
      <c r="CH10" s="404"/>
      <c r="CI10" s="404"/>
      <c r="CJ10" s="404"/>
      <c r="CK10" s="404"/>
      <c r="CL10" s="404"/>
      <c r="CM10" s="404"/>
      <c r="CN10" s="404"/>
      <c r="CO10" s="404"/>
      <c r="CP10" s="404"/>
      <c r="CQ10" s="404"/>
      <c r="CR10" s="404"/>
      <c r="CS10" s="404"/>
      <c r="CT10" s="404"/>
      <c r="CU10" s="404"/>
      <c r="CV10" s="404"/>
      <c r="CW10" s="404"/>
      <c r="CX10" s="404"/>
      <c r="CY10" s="404"/>
      <c r="CZ10" s="404"/>
      <c r="DA10" s="404"/>
      <c r="DB10" s="404"/>
      <c r="DC10" s="404"/>
      <c r="DD10" s="404"/>
      <c r="DE10" s="404"/>
      <c r="DF10" s="404"/>
      <c r="DG10" s="404"/>
      <c r="DH10" s="404"/>
      <c r="DI10" s="404"/>
      <c r="DJ10" s="404"/>
      <c r="DK10" s="404"/>
      <c r="DL10" s="404"/>
      <c r="DM10" s="404"/>
      <c r="DN10" s="404"/>
      <c r="DO10" s="404"/>
      <c r="DP10" s="404"/>
      <c r="DQ10" s="404"/>
      <c r="DR10" s="404"/>
      <c r="DS10" s="404"/>
      <c r="DT10" s="404"/>
      <c r="DU10" s="404"/>
      <c r="DV10" s="404"/>
      <c r="DW10" s="404"/>
      <c r="DX10" s="404"/>
      <c r="DY10" s="404"/>
      <c r="DZ10" s="404"/>
      <c r="EA10" s="404"/>
      <c r="EB10" s="404"/>
      <c r="EC10" s="404"/>
      <c r="ED10" s="404"/>
      <c r="EE10" s="404"/>
      <c r="EF10" s="404"/>
      <c r="EG10" s="404"/>
      <c r="EH10" s="404"/>
      <c r="EI10" s="404"/>
      <c r="EJ10" s="404"/>
      <c r="EK10" s="404"/>
      <c r="EL10" s="404"/>
      <c r="EM10" s="404"/>
      <c r="EN10" s="404"/>
      <c r="EO10" s="404"/>
      <c r="EP10" s="404"/>
      <c r="EQ10" s="404"/>
      <c r="ER10" s="404"/>
      <c r="ES10" s="404"/>
      <c r="ET10" s="404"/>
      <c r="EU10" s="404"/>
      <c r="EV10" s="404"/>
      <c r="EW10" s="404"/>
      <c r="EX10" s="404"/>
      <c r="EY10" s="404"/>
      <c r="EZ10" s="404"/>
      <c r="FA10" s="404"/>
      <c r="FB10" s="404"/>
      <c r="FC10" s="404"/>
      <c r="FD10" s="404"/>
      <c r="FE10" s="404"/>
      <c r="FF10" s="404"/>
      <c r="FG10" s="404"/>
      <c r="FH10" s="404"/>
      <c r="FI10" s="404"/>
      <c r="FJ10" s="404"/>
      <c r="FK10" s="404"/>
      <c r="FL10" s="404"/>
      <c r="FM10" s="404"/>
      <c r="FN10" s="404"/>
      <c r="FO10" s="404"/>
      <c r="FP10" s="404"/>
      <c r="FQ10" s="404"/>
      <c r="FR10" s="404"/>
      <c r="FS10" s="404"/>
      <c r="FT10" s="404"/>
      <c r="FU10" s="404"/>
      <c r="FV10" s="404"/>
      <c r="FW10" s="404"/>
      <c r="FX10" s="404"/>
      <c r="FY10" s="404"/>
      <c r="FZ10" s="404"/>
      <c r="GA10" s="404"/>
      <c r="GB10" s="404"/>
      <c r="GC10" s="404"/>
      <c r="GD10" s="404"/>
      <c r="GE10" s="404"/>
      <c r="GF10" s="404"/>
      <c r="GG10" s="404"/>
      <c r="GH10" s="404"/>
      <c r="GI10" s="404"/>
      <c r="GJ10" s="404"/>
      <c r="GK10" s="404"/>
      <c r="GL10" s="404"/>
      <c r="GM10" s="404"/>
      <c r="GN10" s="404"/>
      <c r="GO10" s="404"/>
      <c r="GP10" s="404"/>
      <c r="GQ10" s="404"/>
      <c r="GR10" s="404"/>
      <c r="GS10" s="404"/>
      <c r="GT10" s="404"/>
      <c r="GU10" s="404"/>
      <c r="GV10" s="404"/>
      <c r="GW10" s="404"/>
      <c r="GX10" s="404"/>
      <c r="GY10" s="404"/>
      <c r="GZ10" s="404"/>
      <c r="HA10" s="404"/>
      <c r="HB10" s="404"/>
      <c r="HC10" s="404"/>
      <c r="HD10" s="404"/>
      <c r="HE10" s="404"/>
      <c r="HF10" s="404"/>
      <c r="HG10" s="404"/>
      <c r="HH10" s="404"/>
      <c r="HI10" s="404"/>
      <c r="HJ10" s="404"/>
      <c r="HK10" s="404"/>
      <c r="HL10" s="404"/>
      <c r="HM10" s="404"/>
      <c r="HN10" s="404"/>
      <c r="HO10" s="404"/>
      <c r="HP10" s="404"/>
      <c r="HQ10" s="404"/>
      <c r="HR10" s="404"/>
      <c r="HS10" s="404"/>
      <c r="HT10" s="404"/>
      <c r="HU10" s="404"/>
      <c r="HV10" s="404"/>
      <c r="HW10" s="404"/>
      <c r="HX10" s="404"/>
      <c r="HY10" s="404"/>
      <c r="HZ10" s="404"/>
      <c r="IA10" s="404"/>
      <c r="IB10" s="404"/>
      <c r="IC10" s="404"/>
      <c r="ID10" s="404"/>
      <c r="IE10" s="404"/>
      <c r="IF10" s="404"/>
      <c r="IG10" s="404"/>
      <c r="IH10" s="404"/>
      <c r="II10" s="404"/>
      <c r="IJ10" s="404"/>
      <c r="IK10" s="404"/>
      <c r="IL10" s="404"/>
      <c r="IM10" s="404"/>
      <c r="IN10" s="404"/>
      <c r="IO10" s="404"/>
      <c r="IP10" s="404"/>
      <c r="IQ10" s="404"/>
      <c r="IR10" s="404"/>
      <c r="IS10" s="404"/>
      <c r="IT10" s="404"/>
      <c r="IU10" s="404"/>
      <c r="IV10" s="404"/>
      <c r="IW10" s="404"/>
      <c r="IX10" s="404"/>
      <c r="IY10" s="404"/>
      <c r="IZ10" s="404"/>
      <c r="JA10" s="404"/>
      <c r="JB10" s="404"/>
      <c r="JC10" s="404"/>
      <c r="JD10" s="404"/>
      <c r="JE10" s="404"/>
      <c r="JF10" s="404"/>
      <c r="JG10" s="404"/>
      <c r="JH10" s="404"/>
      <c r="JI10" s="404"/>
      <c r="JJ10" s="404"/>
      <c r="JK10" s="404"/>
      <c r="JL10" s="404"/>
      <c r="JM10" s="404"/>
      <c r="JN10" s="404"/>
      <c r="JO10" s="404"/>
      <c r="JP10" s="404"/>
      <c r="JQ10" s="404"/>
      <c r="JR10" s="404"/>
      <c r="JS10" s="404"/>
      <c r="JT10" s="404"/>
      <c r="JU10" s="404"/>
      <c r="JV10" s="404"/>
      <c r="JW10" s="404"/>
      <c r="JX10" s="404"/>
      <c r="JY10" s="404"/>
      <c r="JZ10" s="404"/>
      <c r="KA10" s="404"/>
      <c r="KB10" s="404"/>
      <c r="KC10" s="404"/>
      <c r="KD10" s="404"/>
      <c r="KE10" s="404"/>
      <c r="KF10" s="404"/>
      <c r="KG10" s="404"/>
      <c r="KH10" s="404"/>
      <c r="KI10" s="404"/>
      <c r="KJ10" s="404"/>
      <c r="KK10" s="404"/>
      <c r="KL10" s="404"/>
      <c r="KM10" s="404"/>
      <c r="KN10" s="404"/>
      <c r="KO10" s="404"/>
      <c r="KP10" s="404"/>
      <c r="KQ10" s="404"/>
      <c r="KR10" s="404"/>
      <c r="KS10" s="404"/>
      <c r="KT10" s="404"/>
      <c r="KU10" s="404"/>
      <c r="KV10" s="404"/>
      <c r="KW10" s="404"/>
      <c r="KX10" s="404"/>
      <c r="KY10" s="404"/>
      <c r="KZ10" s="404"/>
      <c r="LA10" s="404"/>
      <c r="LB10" s="404"/>
      <c r="LC10" s="404"/>
      <c r="LD10" s="404"/>
      <c r="LE10" s="404"/>
      <c r="LF10" s="404"/>
      <c r="LG10" s="404"/>
      <c r="LH10" s="404"/>
      <c r="LI10" s="404"/>
      <c r="LJ10" s="404"/>
      <c r="LK10" s="404"/>
      <c r="LL10" s="404"/>
      <c r="LM10" s="404"/>
      <c r="LN10" s="404"/>
      <c r="LO10" s="404"/>
      <c r="LP10" s="404"/>
      <c r="LQ10" s="404"/>
      <c r="LR10" s="404"/>
      <c r="LS10" s="404"/>
      <c r="LT10" s="404"/>
      <c r="LU10" s="404"/>
      <c r="LV10" s="404"/>
      <c r="LW10" s="404"/>
      <c r="LX10" s="404"/>
      <c r="LY10" s="404"/>
      <c r="LZ10" s="404"/>
      <c r="MA10" s="404"/>
      <c r="MB10" s="404"/>
      <c r="MC10" s="404"/>
      <c r="MD10" s="404"/>
      <c r="ME10" s="404"/>
      <c r="MF10" s="404"/>
      <c r="MG10" s="404"/>
      <c r="MH10" s="404"/>
      <c r="MI10" s="404"/>
      <c r="MJ10" s="404"/>
      <c r="MK10" s="404"/>
      <c r="ML10" s="404"/>
      <c r="MM10" s="404"/>
      <c r="MN10" s="404"/>
      <c r="MO10" s="404"/>
      <c r="MP10" s="404"/>
      <c r="MQ10" s="404"/>
      <c r="MR10" s="404"/>
      <c r="MS10" s="404"/>
      <c r="MT10" s="404"/>
      <c r="MU10" s="404"/>
      <c r="MV10" s="404"/>
      <c r="MW10" s="404"/>
      <c r="MX10" s="404"/>
      <c r="MY10" s="404"/>
      <c r="MZ10" s="404"/>
      <c r="NA10" s="404"/>
      <c r="NB10" s="404"/>
      <c r="NC10" s="404"/>
      <c r="ND10" s="404"/>
      <c r="NE10" s="404"/>
      <c r="NF10" s="404"/>
      <c r="NG10" s="404"/>
      <c r="NH10" s="404"/>
      <c r="NI10" s="404"/>
      <c r="NJ10" s="404"/>
      <c r="NK10" s="404"/>
      <c r="NL10" s="404"/>
      <c r="NM10" s="404"/>
      <c r="NN10" s="404"/>
      <c r="NO10" s="404"/>
      <c r="NP10" s="404"/>
      <c r="NQ10" s="404"/>
      <c r="NR10" s="404"/>
      <c r="NS10" s="404"/>
      <c r="NT10" s="404"/>
      <c r="NU10" s="404"/>
      <c r="NV10" s="404"/>
      <c r="NW10" s="404"/>
      <c r="NX10" s="404"/>
      <c r="NY10" s="404"/>
      <c r="NZ10" s="404"/>
      <c r="OA10" s="404"/>
      <c r="OB10" s="404"/>
      <c r="OC10" s="404"/>
      <c r="OD10" s="404"/>
      <c r="OE10" s="404"/>
      <c r="OF10" s="404"/>
      <c r="OG10" s="404"/>
      <c r="OH10" s="404"/>
      <c r="OI10" s="404"/>
      <c r="OJ10" s="404"/>
      <c r="OK10" s="404"/>
      <c r="OL10" s="404"/>
      <c r="OM10" s="404"/>
      <c r="ON10" s="404"/>
      <c r="OO10" s="404"/>
      <c r="OP10" s="404"/>
      <c r="OQ10" s="404"/>
      <c r="OR10" s="404"/>
      <c r="OS10" s="404"/>
      <c r="OT10" s="404"/>
      <c r="OU10" s="404"/>
      <c r="OV10" s="404"/>
      <c r="OW10" s="404"/>
      <c r="OX10" s="404"/>
      <c r="OY10" s="404"/>
      <c r="OZ10" s="404"/>
      <c r="PA10" s="404"/>
      <c r="PB10" s="404"/>
      <c r="PC10" s="404"/>
      <c r="PD10" s="404"/>
      <c r="PE10" s="404"/>
      <c r="PF10" s="404"/>
      <c r="PG10" s="404"/>
      <c r="PH10" s="404"/>
      <c r="PI10" s="404"/>
      <c r="PJ10" s="404"/>
      <c r="PK10" s="404"/>
      <c r="PL10" s="404"/>
      <c r="PM10" s="404"/>
      <c r="PN10" s="404"/>
      <c r="PO10" s="404"/>
      <c r="PP10" s="404"/>
      <c r="PQ10" s="404"/>
      <c r="PR10" s="404"/>
      <c r="PS10" s="404"/>
      <c r="PT10" s="404"/>
      <c r="PU10" s="404"/>
      <c r="PV10" s="404"/>
      <c r="PW10" s="404"/>
      <c r="PX10" s="404"/>
      <c r="PY10" s="404"/>
      <c r="PZ10" s="404"/>
      <c r="QA10" s="404"/>
      <c r="QB10" s="404"/>
      <c r="QC10" s="404"/>
      <c r="QD10" s="404"/>
      <c r="QE10" s="404"/>
      <c r="QF10" s="404"/>
      <c r="QG10" s="404"/>
      <c r="QH10" s="404"/>
      <c r="QI10" s="404"/>
      <c r="QJ10" s="404"/>
      <c r="QK10" s="404"/>
      <c r="QL10" s="404"/>
      <c r="QM10" s="404"/>
      <c r="QN10" s="404"/>
      <c r="QO10" s="404"/>
      <c r="QP10" s="404"/>
      <c r="QQ10" s="404"/>
      <c r="QR10" s="404"/>
      <c r="QS10" s="404"/>
      <c r="QT10" s="404"/>
      <c r="QU10" s="404"/>
      <c r="QV10" s="404"/>
      <c r="QW10" s="404"/>
      <c r="QX10" s="404"/>
      <c r="QY10" s="404"/>
      <c r="QZ10" s="404"/>
      <c r="RA10" s="404"/>
      <c r="RB10" s="404"/>
      <c r="RC10" s="404"/>
      <c r="RD10" s="404"/>
      <c r="RE10" s="404"/>
      <c r="RF10" s="404"/>
      <c r="RG10" s="404"/>
      <c r="RH10" s="404"/>
      <c r="RI10" s="404"/>
      <c r="RJ10" s="404"/>
      <c r="RK10" s="404"/>
      <c r="RL10" s="404"/>
      <c r="RM10" s="404"/>
      <c r="RN10" s="404"/>
      <c r="RO10" s="404"/>
      <c r="RP10" s="404"/>
      <c r="RQ10" s="404"/>
      <c r="RR10" s="404"/>
      <c r="RS10" s="404"/>
      <c r="RT10" s="404"/>
      <c r="RU10" s="404"/>
      <c r="RV10" s="404"/>
      <c r="RW10" s="404"/>
      <c r="RX10" s="404"/>
      <c r="RY10" s="404"/>
      <c r="RZ10" s="404"/>
      <c r="SA10" s="404"/>
      <c r="SB10" s="404"/>
      <c r="SC10" s="404"/>
      <c r="SD10" s="404"/>
      <c r="SE10" s="404"/>
      <c r="SF10" s="404"/>
      <c r="SG10" s="404"/>
      <c r="SH10" s="404"/>
      <c r="SI10" s="404"/>
      <c r="SJ10" s="404"/>
      <c r="SK10" s="404"/>
      <c r="SL10" s="404"/>
      <c r="SM10" s="404"/>
      <c r="SN10" s="404"/>
      <c r="SO10" s="404"/>
      <c r="SP10" s="404"/>
      <c r="SQ10" s="404"/>
      <c r="SR10" s="404"/>
      <c r="SS10" s="404"/>
      <c r="ST10" s="404"/>
      <c r="SU10" s="404"/>
      <c r="SV10" s="404"/>
      <c r="SW10" s="404"/>
      <c r="SX10" s="404"/>
      <c r="SY10" s="404"/>
      <c r="SZ10" s="404"/>
      <c r="TA10" s="404"/>
      <c r="TB10" s="404"/>
      <c r="TC10" s="404"/>
      <c r="TD10" s="404"/>
      <c r="TE10" s="404"/>
      <c r="TF10" s="404"/>
      <c r="TG10" s="404"/>
      <c r="TH10" s="404"/>
      <c r="TI10" s="404"/>
      <c r="TJ10" s="404"/>
      <c r="TK10" s="404"/>
      <c r="TL10" s="404"/>
      <c r="TM10" s="404"/>
      <c r="TN10" s="404"/>
      <c r="TO10" s="404"/>
      <c r="TP10" s="404"/>
      <c r="TQ10" s="404"/>
      <c r="TR10" s="404"/>
      <c r="TS10" s="404"/>
    </row>
    <row r="11" spans="1:539" s="895" customFormat="1" ht="48.75" customHeight="1" x14ac:dyDescent="0.2">
      <c r="A11" s="632">
        <v>1</v>
      </c>
      <c r="B11" s="894" t="s">
        <v>693</v>
      </c>
      <c r="C11" s="632">
        <v>523</v>
      </c>
      <c r="D11" s="632">
        <v>0</v>
      </c>
      <c r="E11" s="632">
        <v>0</v>
      </c>
      <c r="F11" s="632">
        <f>SUM(C11:E11)</f>
        <v>523</v>
      </c>
      <c r="G11" s="632">
        <v>219</v>
      </c>
      <c r="H11" s="632">
        <v>0</v>
      </c>
      <c r="I11" s="632">
        <v>0</v>
      </c>
      <c r="J11" s="632">
        <f>SUM(G11:I11)</f>
        <v>219</v>
      </c>
      <c r="K11" s="632">
        <v>0</v>
      </c>
      <c r="L11" s="632">
        <v>0</v>
      </c>
      <c r="M11" s="632">
        <v>0</v>
      </c>
      <c r="N11" s="632">
        <f>SUM(K11:M11)</f>
        <v>0</v>
      </c>
      <c r="O11" s="632">
        <f>C11-G11-K11</f>
        <v>304</v>
      </c>
      <c r="P11" s="632">
        <v>0</v>
      </c>
      <c r="Q11" s="632">
        <v>0</v>
      </c>
      <c r="R11" s="632">
        <f>SUM(O11:Q11)</f>
        <v>304</v>
      </c>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413"/>
      <c r="DG11" s="413"/>
      <c r="DH11" s="413"/>
      <c r="DI11" s="413"/>
      <c r="DJ11" s="413"/>
      <c r="DK11" s="413"/>
      <c r="DL11" s="413"/>
      <c r="DM11" s="413"/>
      <c r="DN11" s="413"/>
      <c r="DO11" s="413"/>
      <c r="DP11" s="413"/>
      <c r="DQ11" s="413"/>
      <c r="DR11" s="413"/>
      <c r="DS11" s="413"/>
      <c r="DT11" s="413"/>
      <c r="DU11" s="413"/>
      <c r="DV11" s="413"/>
      <c r="DW11" s="413"/>
      <c r="DX11" s="413"/>
      <c r="DY11" s="413"/>
      <c r="DZ11" s="413"/>
      <c r="EA11" s="413"/>
      <c r="EB11" s="413"/>
      <c r="EC11" s="413"/>
      <c r="ED11" s="413"/>
      <c r="EE11" s="413"/>
      <c r="EF11" s="413"/>
      <c r="EG11" s="413"/>
      <c r="EH11" s="413"/>
      <c r="EI11" s="413"/>
      <c r="EJ11" s="413"/>
      <c r="EK11" s="413"/>
      <c r="EL11" s="413"/>
      <c r="EM11" s="413"/>
      <c r="EN11" s="413"/>
      <c r="EO11" s="413"/>
      <c r="EP11" s="413"/>
      <c r="EQ11" s="413"/>
      <c r="ER11" s="413"/>
      <c r="ES11" s="413"/>
      <c r="ET11" s="413"/>
      <c r="EU11" s="413"/>
      <c r="EV11" s="413"/>
      <c r="EW11" s="413"/>
      <c r="EX11" s="413"/>
      <c r="EY11" s="413"/>
      <c r="EZ11" s="413"/>
      <c r="FA11" s="413"/>
      <c r="FB11" s="413"/>
      <c r="FC11" s="413"/>
      <c r="FD11" s="413"/>
      <c r="FE11" s="413"/>
      <c r="FF11" s="413"/>
      <c r="FG11" s="413"/>
      <c r="FH11" s="413"/>
      <c r="FI11" s="413"/>
      <c r="FJ11" s="413"/>
      <c r="FK11" s="413"/>
      <c r="FL11" s="413"/>
      <c r="FM11" s="413"/>
      <c r="FN11" s="413"/>
      <c r="FO11" s="413"/>
      <c r="FP11" s="413"/>
      <c r="FQ11" s="413"/>
      <c r="FR11" s="413"/>
      <c r="FS11" s="413"/>
      <c r="FT11" s="413"/>
      <c r="FU11" s="413"/>
      <c r="FV11" s="413"/>
      <c r="FW11" s="413"/>
      <c r="FX11" s="413"/>
      <c r="FY11" s="413"/>
      <c r="FZ11" s="413"/>
      <c r="GA11" s="413"/>
      <c r="GB11" s="413"/>
      <c r="GC11" s="413"/>
      <c r="GD11" s="413"/>
      <c r="GE11" s="413"/>
      <c r="GF11" s="413"/>
      <c r="GG11" s="413"/>
      <c r="GH11" s="413"/>
      <c r="GI11" s="413"/>
      <c r="GJ11" s="413"/>
      <c r="GK11" s="413"/>
      <c r="GL11" s="413"/>
      <c r="GM11" s="413"/>
      <c r="GN11" s="413"/>
      <c r="GO11" s="413"/>
      <c r="GP11" s="413"/>
      <c r="GQ11" s="413"/>
      <c r="GR11" s="413"/>
      <c r="GS11" s="413"/>
      <c r="GT11" s="413"/>
      <c r="GU11" s="413"/>
      <c r="GV11" s="413"/>
      <c r="GW11" s="413"/>
      <c r="GX11" s="413"/>
      <c r="GY11" s="413"/>
      <c r="GZ11" s="413"/>
      <c r="HA11" s="413"/>
      <c r="HB11" s="413"/>
      <c r="HC11" s="413"/>
      <c r="HD11" s="413"/>
      <c r="HE11" s="413"/>
      <c r="HF11" s="413"/>
      <c r="HG11" s="413"/>
      <c r="HH11" s="413"/>
      <c r="HI11" s="413"/>
      <c r="HJ11" s="413"/>
      <c r="HK11" s="413"/>
      <c r="HL11" s="413"/>
      <c r="HM11" s="413"/>
      <c r="HN11" s="413"/>
      <c r="HO11" s="413"/>
      <c r="HP11" s="413"/>
      <c r="HQ11" s="413"/>
      <c r="HR11" s="413"/>
      <c r="HS11" s="413"/>
      <c r="HT11" s="413"/>
      <c r="HU11" s="413"/>
      <c r="HV11" s="413"/>
      <c r="HW11" s="413"/>
      <c r="HX11" s="413"/>
      <c r="HY11" s="413"/>
      <c r="HZ11" s="413"/>
      <c r="IA11" s="413"/>
      <c r="IB11" s="413"/>
      <c r="IC11" s="413"/>
      <c r="ID11" s="413"/>
      <c r="IE11" s="413"/>
      <c r="IF11" s="413"/>
      <c r="IG11" s="413"/>
      <c r="IH11" s="413"/>
      <c r="II11" s="413"/>
      <c r="IJ11" s="413"/>
      <c r="IK11" s="413"/>
      <c r="IL11" s="413"/>
      <c r="IM11" s="413"/>
      <c r="IN11" s="413"/>
      <c r="IO11" s="413"/>
      <c r="IP11" s="413"/>
      <c r="IQ11" s="413"/>
      <c r="IR11" s="413"/>
      <c r="IS11" s="413"/>
      <c r="IT11" s="413"/>
      <c r="IU11" s="413"/>
      <c r="IV11" s="413"/>
      <c r="IW11" s="413"/>
      <c r="IX11" s="413"/>
      <c r="IY11" s="413"/>
      <c r="IZ11" s="413"/>
      <c r="JA11" s="413"/>
      <c r="JB11" s="413"/>
      <c r="JC11" s="413"/>
      <c r="JD11" s="413"/>
      <c r="JE11" s="413"/>
      <c r="JF11" s="413"/>
      <c r="JG11" s="413"/>
      <c r="JH11" s="413"/>
      <c r="JI11" s="413"/>
      <c r="JJ11" s="413"/>
      <c r="JK11" s="413"/>
      <c r="JL11" s="413"/>
      <c r="JM11" s="413"/>
      <c r="JN11" s="413"/>
      <c r="JO11" s="413"/>
      <c r="JP11" s="413"/>
      <c r="JQ11" s="413"/>
      <c r="JR11" s="413"/>
      <c r="JS11" s="413"/>
      <c r="JT11" s="413"/>
      <c r="JU11" s="413"/>
      <c r="JV11" s="413"/>
      <c r="JW11" s="413"/>
      <c r="JX11" s="413"/>
      <c r="JY11" s="413"/>
      <c r="JZ11" s="413"/>
      <c r="KA11" s="413"/>
      <c r="KB11" s="413"/>
      <c r="KC11" s="413"/>
      <c r="KD11" s="413"/>
      <c r="KE11" s="413"/>
      <c r="KF11" s="413"/>
      <c r="KG11" s="413"/>
      <c r="KH11" s="413"/>
      <c r="KI11" s="413"/>
      <c r="KJ11" s="413"/>
      <c r="KK11" s="413"/>
      <c r="KL11" s="413"/>
      <c r="KM11" s="413"/>
      <c r="KN11" s="413"/>
      <c r="KO11" s="413"/>
      <c r="KP11" s="413"/>
      <c r="KQ11" s="413"/>
      <c r="KR11" s="413"/>
      <c r="KS11" s="413"/>
      <c r="KT11" s="413"/>
      <c r="KU11" s="413"/>
      <c r="KV11" s="413"/>
      <c r="KW11" s="413"/>
      <c r="KX11" s="413"/>
      <c r="KY11" s="413"/>
      <c r="KZ11" s="413"/>
      <c r="LA11" s="413"/>
      <c r="LB11" s="413"/>
      <c r="LC11" s="413"/>
      <c r="LD11" s="413"/>
      <c r="LE11" s="413"/>
      <c r="LF11" s="413"/>
      <c r="LG11" s="413"/>
      <c r="LH11" s="413"/>
      <c r="LI11" s="413"/>
      <c r="LJ11" s="413"/>
      <c r="LK11" s="413"/>
      <c r="LL11" s="413"/>
      <c r="LM11" s="413"/>
      <c r="LN11" s="413"/>
      <c r="LO11" s="413"/>
      <c r="LP11" s="413"/>
      <c r="LQ11" s="413"/>
      <c r="LR11" s="413"/>
      <c r="LS11" s="413"/>
      <c r="LT11" s="413"/>
      <c r="LU11" s="413"/>
      <c r="LV11" s="413"/>
      <c r="LW11" s="413"/>
      <c r="LX11" s="413"/>
      <c r="LY11" s="413"/>
      <c r="LZ11" s="413"/>
      <c r="MA11" s="413"/>
      <c r="MB11" s="413"/>
      <c r="MC11" s="413"/>
      <c r="MD11" s="413"/>
      <c r="ME11" s="413"/>
      <c r="MF11" s="413"/>
      <c r="MG11" s="413"/>
      <c r="MH11" s="413"/>
      <c r="MI11" s="413"/>
      <c r="MJ11" s="413"/>
      <c r="MK11" s="413"/>
      <c r="ML11" s="413"/>
      <c r="MM11" s="413"/>
      <c r="MN11" s="413"/>
      <c r="MO11" s="413"/>
      <c r="MP11" s="413"/>
      <c r="MQ11" s="413"/>
      <c r="MR11" s="413"/>
      <c r="MS11" s="413"/>
      <c r="MT11" s="413"/>
      <c r="MU11" s="413"/>
      <c r="MV11" s="413"/>
      <c r="MW11" s="413"/>
      <c r="MX11" s="413"/>
      <c r="MY11" s="413"/>
      <c r="MZ11" s="413"/>
      <c r="NA11" s="413"/>
      <c r="NB11" s="413"/>
      <c r="NC11" s="413"/>
      <c r="ND11" s="413"/>
      <c r="NE11" s="413"/>
      <c r="NF11" s="413"/>
      <c r="NG11" s="413"/>
      <c r="NH11" s="413"/>
      <c r="NI11" s="413"/>
      <c r="NJ11" s="413"/>
      <c r="NK11" s="413"/>
      <c r="NL11" s="413"/>
      <c r="NM11" s="413"/>
      <c r="NN11" s="413"/>
      <c r="NO11" s="413"/>
      <c r="NP11" s="413"/>
      <c r="NQ11" s="413"/>
      <c r="NR11" s="413"/>
      <c r="NS11" s="413"/>
      <c r="NT11" s="413"/>
      <c r="NU11" s="413"/>
      <c r="NV11" s="413"/>
      <c r="NW11" s="413"/>
      <c r="NX11" s="413"/>
      <c r="NY11" s="413"/>
      <c r="NZ11" s="413"/>
      <c r="OA11" s="413"/>
      <c r="OB11" s="413"/>
      <c r="OC11" s="413"/>
      <c r="OD11" s="413"/>
      <c r="OE11" s="413"/>
      <c r="OF11" s="413"/>
      <c r="OG11" s="413"/>
      <c r="OH11" s="413"/>
      <c r="OI11" s="413"/>
      <c r="OJ11" s="413"/>
      <c r="OK11" s="413"/>
      <c r="OL11" s="413"/>
      <c r="OM11" s="413"/>
      <c r="ON11" s="413"/>
      <c r="OO11" s="413"/>
      <c r="OP11" s="413"/>
      <c r="OQ11" s="413"/>
      <c r="OR11" s="413"/>
      <c r="OS11" s="413"/>
      <c r="OT11" s="413"/>
      <c r="OU11" s="413"/>
      <c r="OV11" s="413"/>
      <c r="OW11" s="413"/>
      <c r="OX11" s="413"/>
      <c r="OY11" s="413"/>
      <c r="OZ11" s="413"/>
      <c r="PA11" s="413"/>
      <c r="PB11" s="413"/>
      <c r="PC11" s="413"/>
      <c r="PD11" s="413"/>
      <c r="PE11" s="413"/>
      <c r="PF11" s="413"/>
      <c r="PG11" s="413"/>
      <c r="PH11" s="413"/>
      <c r="PI11" s="413"/>
      <c r="PJ11" s="413"/>
      <c r="PK11" s="413"/>
      <c r="PL11" s="413"/>
      <c r="PM11" s="413"/>
      <c r="PN11" s="413"/>
      <c r="PO11" s="413"/>
      <c r="PP11" s="413"/>
      <c r="PQ11" s="413"/>
      <c r="PR11" s="413"/>
      <c r="PS11" s="413"/>
      <c r="PT11" s="413"/>
      <c r="PU11" s="413"/>
      <c r="PV11" s="413"/>
      <c r="PW11" s="413"/>
      <c r="PX11" s="413"/>
      <c r="PY11" s="413"/>
      <c r="PZ11" s="413"/>
      <c r="QA11" s="413"/>
      <c r="QB11" s="413"/>
      <c r="QC11" s="413"/>
      <c r="QD11" s="413"/>
      <c r="QE11" s="413"/>
      <c r="QF11" s="413"/>
      <c r="QG11" s="413"/>
      <c r="QH11" s="413"/>
      <c r="QI11" s="413"/>
      <c r="QJ11" s="413"/>
      <c r="QK11" s="413"/>
      <c r="QL11" s="413"/>
      <c r="QM11" s="413"/>
      <c r="QN11" s="413"/>
      <c r="QO11" s="413"/>
      <c r="QP11" s="413"/>
      <c r="QQ11" s="413"/>
      <c r="QR11" s="413"/>
      <c r="QS11" s="413"/>
      <c r="QT11" s="413"/>
      <c r="QU11" s="413"/>
      <c r="QV11" s="413"/>
      <c r="QW11" s="413"/>
      <c r="QX11" s="413"/>
      <c r="QY11" s="413"/>
      <c r="QZ11" s="413"/>
      <c r="RA11" s="413"/>
      <c r="RB11" s="413"/>
      <c r="RC11" s="413"/>
      <c r="RD11" s="413"/>
      <c r="RE11" s="413"/>
      <c r="RF11" s="413"/>
      <c r="RG11" s="413"/>
      <c r="RH11" s="413"/>
      <c r="RI11" s="413"/>
      <c r="RJ11" s="413"/>
      <c r="RK11" s="413"/>
      <c r="RL11" s="413"/>
      <c r="RM11" s="413"/>
      <c r="RN11" s="413"/>
      <c r="RO11" s="413"/>
      <c r="RP11" s="413"/>
      <c r="RQ11" s="413"/>
      <c r="RR11" s="413"/>
      <c r="RS11" s="413"/>
      <c r="RT11" s="413"/>
      <c r="RU11" s="413"/>
      <c r="RV11" s="413"/>
      <c r="RW11" s="413"/>
      <c r="RX11" s="413"/>
      <c r="RY11" s="413"/>
      <c r="RZ11" s="413"/>
      <c r="SA11" s="413"/>
      <c r="SB11" s="413"/>
      <c r="SC11" s="413"/>
      <c r="SD11" s="413"/>
      <c r="SE11" s="413"/>
      <c r="SF11" s="413"/>
      <c r="SG11" s="413"/>
      <c r="SH11" s="413"/>
      <c r="SI11" s="413"/>
      <c r="SJ11" s="413"/>
      <c r="SK11" s="413"/>
      <c r="SL11" s="413"/>
      <c r="SM11" s="413"/>
      <c r="SN11" s="413"/>
      <c r="SO11" s="413"/>
      <c r="SP11" s="413"/>
      <c r="SQ11" s="413"/>
      <c r="SR11" s="413"/>
      <c r="SS11" s="413"/>
      <c r="ST11" s="413"/>
      <c r="SU11" s="413"/>
      <c r="SV11" s="413"/>
      <c r="SW11" s="413"/>
      <c r="SX11" s="413"/>
      <c r="SY11" s="413"/>
      <c r="SZ11" s="413"/>
      <c r="TA11" s="413"/>
      <c r="TB11" s="413"/>
      <c r="TC11" s="413"/>
      <c r="TD11" s="413"/>
      <c r="TE11" s="413"/>
      <c r="TF11" s="413"/>
      <c r="TG11" s="413"/>
      <c r="TH11" s="413"/>
      <c r="TI11" s="413"/>
      <c r="TJ11" s="413"/>
      <c r="TK11" s="413"/>
      <c r="TL11" s="413"/>
      <c r="TM11" s="413"/>
      <c r="TN11" s="413"/>
      <c r="TO11" s="413"/>
      <c r="TP11" s="413"/>
      <c r="TQ11" s="413"/>
      <c r="TR11" s="413"/>
      <c r="TS11" s="413"/>
    </row>
    <row r="12" spans="1:539" s="895" customFormat="1" ht="48.75" customHeight="1" x14ac:dyDescent="0.2">
      <c r="A12" s="632">
        <v>2</v>
      </c>
      <c r="B12" s="1183" t="s">
        <v>876</v>
      </c>
      <c r="C12" s="632">
        <v>294</v>
      </c>
      <c r="D12" s="632">
        <v>0</v>
      </c>
      <c r="E12" s="632">
        <v>0</v>
      </c>
      <c r="F12" s="632">
        <f>SUM(C12:E12)</f>
        <v>294</v>
      </c>
      <c r="G12" s="632">
        <v>108</v>
      </c>
      <c r="H12" s="632">
        <v>0</v>
      </c>
      <c r="I12" s="632">
        <v>0</v>
      </c>
      <c r="J12" s="632">
        <f>SUM(G12:I12)</f>
        <v>108</v>
      </c>
      <c r="K12" s="632">
        <v>0</v>
      </c>
      <c r="L12" s="632">
        <v>0</v>
      </c>
      <c r="M12" s="632">
        <v>0</v>
      </c>
      <c r="N12" s="632">
        <f>SUM(K12:M12)</f>
        <v>0</v>
      </c>
      <c r="O12" s="632">
        <f>C12-G12-K12</f>
        <v>186</v>
      </c>
      <c r="P12" s="632">
        <v>0</v>
      </c>
      <c r="Q12" s="632">
        <v>0</v>
      </c>
      <c r="R12" s="632">
        <f>SUM(O12:Q12)</f>
        <v>186</v>
      </c>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413"/>
      <c r="DG12" s="413"/>
      <c r="DH12" s="413"/>
      <c r="DI12" s="413"/>
      <c r="DJ12" s="413"/>
      <c r="DK12" s="413"/>
      <c r="DL12" s="413"/>
      <c r="DM12" s="413"/>
      <c r="DN12" s="413"/>
      <c r="DO12" s="413"/>
      <c r="DP12" s="413"/>
      <c r="DQ12" s="413"/>
      <c r="DR12" s="413"/>
      <c r="DS12" s="413"/>
      <c r="DT12" s="413"/>
      <c r="DU12" s="413"/>
      <c r="DV12" s="413"/>
      <c r="DW12" s="413"/>
      <c r="DX12" s="413"/>
      <c r="DY12" s="413"/>
      <c r="DZ12" s="413"/>
      <c r="EA12" s="413"/>
      <c r="EB12" s="413"/>
      <c r="EC12" s="413"/>
      <c r="ED12" s="413"/>
      <c r="EE12" s="413"/>
      <c r="EF12" s="413"/>
      <c r="EG12" s="413"/>
      <c r="EH12" s="413"/>
      <c r="EI12" s="413"/>
      <c r="EJ12" s="413"/>
      <c r="EK12" s="413"/>
      <c r="EL12" s="413"/>
      <c r="EM12" s="413"/>
      <c r="EN12" s="413"/>
      <c r="EO12" s="413"/>
      <c r="EP12" s="413"/>
      <c r="EQ12" s="413"/>
      <c r="ER12" s="413"/>
      <c r="ES12" s="413"/>
      <c r="ET12" s="413"/>
      <c r="EU12" s="413"/>
      <c r="EV12" s="413"/>
      <c r="EW12" s="413"/>
      <c r="EX12" s="413"/>
      <c r="EY12" s="413"/>
      <c r="EZ12" s="413"/>
      <c r="FA12" s="413"/>
      <c r="FB12" s="413"/>
      <c r="FC12" s="413"/>
      <c r="FD12" s="413"/>
      <c r="FE12" s="413"/>
      <c r="FF12" s="413"/>
      <c r="FG12" s="413"/>
      <c r="FH12" s="413"/>
      <c r="FI12" s="413"/>
      <c r="FJ12" s="413"/>
      <c r="FK12" s="413"/>
      <c r="FL12" s="413"/>
      <c r="FM12" s="413"/>
      <c r="FN12" s="413"/>
      <c r="FO12" s="413"/>
      <c r="FP12" s="413"/>
      <c r="FQ12" s="413"/>
      <c r="FR12" s="413"/>
      <c r="FS12" s="413"/>
      <c r="FT12" s="413"/>
      <c r="FU12" s="413"/>
      <c r="FV12" s="413"/>
      <c r="FW12" s="413"/>
      <c r="FX12" s="413"/>
      <c r="FY12" s="413"/>
      <c r="FZ12" s="413"/>
      <c r="GA12" s="413"/>
      <c r="GB12" s="413"/>
      <c r="GC12" s="413"/>
      <c r="GD12" s="413"/>
      <c r="GE12" s="413"/>
      <c r="GF12" s="413"/>
      <c r="GG12" s="413"/>
      <c r="GH12" s="413"/>
      <c r="GI12" s="413"/>
      <c r="GJ12" s="413"/>
      <c r="GK12" s="413"/>
      <c r="GL12" s="413"/>
      <c r="GM12" s="413"/>
      <c r="GN12" s="413"/>
      <c r="GO12" s="413"/>
      <c r="GP12" s="413"/>
      <c r="GQ12" s="413"/>
      <c r="GR12" s="413"/>
      <c r="GS12" s="413"/>
      <c r="GT12" s="413"/>
      <c r="GU12" s="413"/>
      <c r="GV12" s="413"/>
      <c r="GW12" s="413"/>
      <c r="GX12" s="413"/>
      <c r="GY12" s="413"/>
      <c r="GZ12" s="413"/>
      <c r="HA12" s="413"/>
      <c r="HB12" s="413"/>
      <c r="HC12" s="413"/>
      <c r="HD12" s="413"/>
      <c r="HE12" s="413"/>
      <c r="HF12" s="413"/>
      <c r="HG12" s="413"/>
      <c r="HH12" s="413"/>
      <c r="HI12" s="413"/>
      <c r="HJ12" s="413"/>
      <c r="HK12" s="413"/>
      <c r="HL12" s="413"/>
      <c r="HM12" s="413"/>
      <c r="HN12" s="413"/>
      <c r="HO12" s="413"/>
      <c r="HP12" s="413"/>
      <c r="HQ12" s="413"/>
      <c r="HR12" s="413"/>
      <c r="HS12" s="413"/>
      <c r="HT12" s="413"/>
      <c r="HU12" s="413"/>
      <c r="HV12" s="413"/>
      <c r="HW12" s="413"/>
      <c r="HX12" s="413"/>
      <c r="HY12" s="413"/>
      <c r="HZ12" s="413"/>
      <c r="IA12" s="413"/>
      <c r="IB12" s="413"/>
      <c r="IC12" s="413"/>
      <c r="ID12" s="413"/>
      <c r="IE12" s="413"/>
      <c r="IF12" s="413"/>
      <c r="IG12" s="413"/>
      <c r="IH12" s="413"/>
      <c r="II12" s="413"/>
      <c r="IJ12" s="413"/>
      <c r="IK12" s="413"/>
      <c r="IL12" s="413"/>
      <c r="IM12" s="413"/>
      <c r="IN12" s="413"/>
      <c r="IO12" s="413"/>
      <c r="IP12" s="413"/>
      <c r="IQ12" s="413"/>
      <c r="IR12" s="413"/>
      <c r="IS12" s="413"/>
      <c r="IT12" s="413"/>
      <c r="IU12" s="413"/>
      <c r="IV12" s="413"/>
      <c r="IW12" s="413"/>
      <c r="IX12" s="413"/>
      <c r="IY12" s="413"/>
      <c r="IZ12" s="413"/>
      <c r="JA12" s="413"/>
      <c r="JB12" s="413"/>
      <c r="JC12" s="413"/>
      <c r="JD12" s="413"/>
      <c r="JE12" s="413"/>
      <c r="JF12" s="413"/>
      <c r="JG12" s="413"/>
      <c r="JH12" s="413"/>
      <c r="JI12" s="413"/>
      <c r="JJ12" s="413"/>
      <c r="JK12" s="413"/>
      <c r="JL12" s="413"/>
      <c r="JM12" s="413"/>
      <c r="JN12" s="413"/>
      <c r="JO12" s="413"/>
      <c r="JP12" s="413"/>
      <c r="JQ12" s="413"/>
      <c r="JR12" s="413"/>
      <c r="JS12" s="413"/>
      <c r="JT12" s="413"/>
      <c r="JU12" s="413"/>
      <c r="JV12" s="413"/>
      <c r="JW12" s="413"/>
      <c r="JX12" s="413"/>
      <c r="JY12" s="413"/>
      <c r="JZ12" s="413"/>
      <c r="KA12" s="413"/>
      <c r="KB12" s="413"/>
      <c r="KC12" s="413"/>
      <c r="KD12" s="413"/>
      <c r="KE12" s="413"/>
      <c r="KF12" s="413"/>
      <c r="KG12" s="413"/>
      <c r="KH12" s="413"/>
      <c r="KI12" s="413"/>
      <c r="KJ12" s="413"/>
      <c r="KK12" s="413"/>
      <c r="KL12" s="413"/>
      <c r="KM12" s="413"/>
      <c r="KN12" s="413"/>
      <c r="KO12" s="413"/>
      <c r="KP12" s="413"/>
      <c r="KQ12" s="413"/>
      <c r="KR12" s="413"/>
      <c r="KS12" s="413"/>
      <c r="KT12" s="413"/>
      <c r="KU12" s="413"/>
      <c r="KV12" s="413"/>
      <c r="KW12" s="413"/>
      <c r="KX12" s="413"/>
      <c r="KY12" s="413"/>
      <c r="KZ12" s="413"/>
      <c r="LA12" s="413"/>
      <c r="LB12" s="413"/>
      <c r="LC12" s="413"/>
      <c r="LD12" s="413"/>
      <c r="LE12" s="413"/>
      <c r="LF12" s="413"/>
      <c r="LG12" s="413"/>
      <c r="LH12" s="413"/>
      <c r="LI12" s="413"/>
      <c r="LJ12" s="413"/>
      <c r="LK12" s="413"/>
      <c r="LL12" s="413"/>
      <c r="LM12" s="413"/>
      <c r="LN12" s="413"/>
      <c r="LO12" s="413"/>
      <c r="LP12" s="413"/>
      <c r="LQ12" s="413"/>
      <c r="LR12" s="413"/>
      <c r="LS12" s="413"/>
      <c r="LT12" s="413"/>
      <c r="LU12" s="413"/>
      <c r="LV12" s="413"/>
      <c r="LW12" s="413"/>
      <c r="LX12" s="413"/>
      <c r="LY12" s="413"/>
      <c r="LZ12" s="413"/>
      <c r="MA12" s="413"/>
      <c r="MB12" s="413"/>
      <c r="MC12" s="413"/>
      <c r="MD12" s="413"/>
      <c r="ME12" s="413"/>
      <c r="MF12" s="413"/>
      <c r="MG12" s="413"/>
      <c r="MH12" s="413"/>
      <c r="MI12" s="413"/>
      <c r="MJ12" s="413"/>
      <c r="MK12" s="413"/>
      <c r="ML12" s="413"/>
      <c r="MM12" s="413"/>
      <c r="MN12" s="413"/>
      <c r="MO12" s="413"/>
      <c r="MP12" s="413"/>
      <c r="MQ12" s="413"/>
      <c r="MR12" s="413"/>
      <c r="MS12" s="413"/>
      <c r="MT12" s="413"/>
      <c r="MU12" s="413"/>
      <c r="MV12" s="413"/>
      <c r="MW12" s="413"/>
      <c r="MX12" s="413"/>
      <c r="MY12" s="413"/>
      <c r="MZ12" s="413"/>
      <c r="NA12" s="413"/>
      <c r="NB12" s="413"/>
      <c r="NC12" s="413"/>
      <c r="ND12" s="413"/>
      <c r="NE12" s="413"/>
      <c r="NF12" s="413"/>
      <c r="NG12" s="413"/>
      <c r="NH12" s="413"/>
      <c r="NI12" s="413"/>
      <c r="NJ12" s="413"/>
      <c r="NK12" s="413"/>
      <c r="NL12" s="413"/>
      <c r="NM12" s="413"/>
      <c r="NN12" s="413"/>
      <c r="NO12" s="413"/>
      <c r="NP12" s="413"/>
      <c r="NQ12" s="413"/>
      <c r="NR12" s="413"/>
      <c r="NS12" s="413"/>
      <c r="NT12" s="413"/>
      <c r="NU12" s="413"/>
      <c r="NV12" s="413"/>
      <c r="NW12" s="413"/>
      <c r="NX12" s="413"/>
      <c r="NY12" s="413"/>
      <c r="NZ12" s="413"/>
      <c r="OA12" s="413"/>
      <c r="OB12" s="413"/>
      <c r="OC12" s="413"/>
      <c r="OD12" s="413"/>
      <c r="OE12" s="413"/>
      <c r="OF12" s="413"/>
      <c r="OG12" s="413"/>
      <c r="OH12" s="413"/>
      <c r="OI12" s="413"/>
      <c r="OJ12" s="413"/>
      <c r="OK12" s="413"/>
      <c r="OL12" s="413"/>
      <c r="OM12" s="413"/>
      <c r="ON12" s="413"/>
      <c r="OO12" s="413"/>
      <c r="OP12" s="413"/>
      <c r="OQ12" s="413"/>
      <c r="OR12" s="413"/>
      <c r="OS12" s="413"/>
      <c r="OT12" s="413"/>
      <c r="OU12" s="413"/>
      <c r="OV12" s="413"/>
      <c r="OW12" s="413"/>
      <c r="OX12" s="413"/>
      <c r="OY12" s="413"/>
      <c r="OZ12" s="413"/>
      <c r="PA12" s="413"/>
      <c r="PB12" s="413"/>
      <c r="PC12" s="413"/>
      <c r="PD12" s="413"/>
      <c r="PE12" s="413"/>
      <c r="PF12" s="413"/>
      <c r="PG12" s="413"/>
      <c r="PH12" s="413"/>
      <c r="PI12" s="413"/>
      <c r="PJ12" s="413"/>
      <c r="PK12" s="413"/>
      <c r="PL12" s="413"/>
      <c r="PM12" s="413"/>
      <c r="PN12" s="413"/>
      <c r="PO12" s="413"/>
      <c r="PP12" s="413"/>
      <c r="PQ12" s="413"/>
      <c r="PR12" s="413"/>
      <c r="PS12" s="413"/>
      <c r="PT12" s="413"/>
      <c r="PU12" s="413"/>
      <c r="PV12" s="413"/>
      <c r="PW12" s="413"/>
      <c r="PX12" s="413"/>
      <c r="PY12" s="413"/>
      <c r="PZ12" s="413"/>
      <c r="QA12" s="413"/>
      <c r="QB12" s="413"/>
      <c r="QC12" s="413"/>
      <c r="QD12" s="413"/>
      <c r="QE12" s="413"/>
      <c r="QF12" s="413"/>
      <c r="QG12" s="413"/>
      <c r="QH12" s="413"/>
      <c r="QI12" s="413"/>
      <c r="QJ12" s="413"/>
      <c r="QK12" s="413"/>
      <c r="QL12" s="413"/>
      <c r="QM12" s="413"/>
      <c r="QN12" s="413"/>
      <c r="QO12" s="413"/>
      <c r="QP12" s="413"/>
      <c r="QQ12" s="413"/>
      <c r="QR12" s="413"/>
      <c r="QS12" s="413"/>
      <c r="QT12" s="413"/>
      <c r="QU12" s="413"/>
      <c r="QV12" s="413"/>
      <c r="QW12" s="413"/>
      <c r="QX12" s="413"/>
      <c r="QY12" s="413"/>
      <c r="QZ12" s="413"/>
      <c r="RA12" s="413"/>
      <c r="RB12" s="413"/>
      <c r="RC12" s="413"/>
      <c r="RD12" s="413"/>
      <c r="RE12" s="413"/>
      <c r="RF12" s="413"/>
      <c r="RG12" s="413"/>
      <c r="RH12" s="413"/>
      <c r="RI12" s="413"/>
      <c r="RJ12" s="413"/>
      <c r="RK12" s="413"/>
      <c r="RL12" s="413"/>
      <c r="RM12" s="413"/>
      <c r="RN12" s="413"/>
      <c r="RO12" s="413"/>
      <c r="RP12" s="413"/>
      <c r="RQ12" s="413"/>
      <c r="RR12" s="413"/>
      <c r="RS12" s="413"/>
      <c r="RT12" s="413"/>
      <c r="RU12" s="413"/>
      <c r="RV12" s="413"/>
      <c r="RW12" s="413"/>
      <c r="RX12" s="413"/>
      <c r="RY12" s="413"/>
      <c r="RZ12" s="413"/>
      <c r="SA12" s="413"/>
      <c r="SB12" s="413"/>
      <c r="SC12" s="413"/>
      <c r="SD12" s="413"/>
      <c r="SE12" s="413"/>
      <c r="SF12" s="413"/>
      <c r="SG12" s="413"/>
      <c r="SH12" s="413"/>
      <c r="SI12" s="413"/>
      <c r="SJ12" s="413"/>
      <c r="SK12" s="413"/>
      <c r="SL12" s="413"/>
      <c r="SM12" s="413"/>
      <c r="SN12" s="413"/>
      <c r="SO12" s="413"/>
      <c r="SP12" s="413"/>
      <c r="SQ12" s="413"/>
      <c r="SR12" s="413"/>
      <c r="SS12" s="413"/>
      <c r="ST12" s="413"/>
      <c r="SU12" s="413"/>
      <c r="SV12" s="413"/>
      <c r="SW12" s="413"/>
      <c r="SX12" s="413"/>
      <c r="SY12" s="413"/>
      <c r="SZ12" s="413"/>
      <c r="TA12" s="413"/>
      <c r="TB12" s="413"/>
      <c r="TC12" s="413"/>
      <c r="TD12" s="413"/>
      <c r="TE12" s="413"/>
      <c r="TF12" s="413"/>
      <c r="TG12" s="413"/>
      <c r="TH12" s="413"/>
      <c r="TI12" s="413"/>
      <c r="TJ12" s="413"/>
      <c r="TK12" s="413"/>
      <c r="TL12" s="413"/>
      <c r="TM12" s="413"/>
      <c r="TN12" s="413"/>
      <c r="TO12" s="413"/>
      <c r="TP12" s="413"/>
      <c r="TQ12" s="413"/>
      <c r="TR12" s="413"/>
      <c r="TS12" s="413"/>
    </row>
    <row r="13" spans="1:539" s="1196" customFormat="1" ht="48.75" customHeight="1" x14ac:dyDescent="0.2">
      <c r="A13" s="1495" t="s">
        <v>79</v>
      </c>
      <c r="B13" s="1497"/>
      <c r="C13" s="1195">
        <f>C11+C12</f>
        <v>817</v>
      </c>
      <c r="D13" s="1195">
        <f t="shared" ref="D13:F13" si="0">D11+D12</f>
        <v>0</v>
      </c>
      <c r="E13" s="1195">
        <f t="shared" si="0"/>
        <v>0</v>
      </c>
      <c r="F13" s="1195">
        <f t="shared" si="0"/>
        <v>817</v>
      </c>
      <c r="G13" s="1195">
        <f t="shared" ref="G13" si="1">G11+G12</f>
        <v>327</v>
      </c>
      <c r="H13" s="1195">
        <f t="shared" ref="H13" si="2">H11+H12</f>
        <v>0</v>
      </c>
      <c r="I13" s="1195">
        <f t="shared" ref="I13" si="3">I11+I12</f>
        <v>0</v>
      </c>
      <c r="J13" s="1195">
        <f t="shared" ref="J13" si="4">J11+J12</f>
        <v>327</v>
      </c>
      <c r="K13" s="1195">
        <f t="shared" ref="K13" si="5">K11+K12</f>
        <v>0</v>
      </c>
      <c r="L13" s="1195">
        <f t="shared" ref="L13" si="6">L11+L12</f>
        <v>0</v>
      </c>
      <c r="M13" s="1195">
        <f t="shared" ref="M13" si="7">M11+M12</f>
        <v>0</v>
      </c>
      <c r="N13" s="1195">
        <f t="shared" ref="N13" si="8">N11+N12</f>
        <v>0</v>
      </c>
      <c r="O13" s="1211">
        <f t="shared" ref="O13" si="9">O11+O12</f>
        <v>490</v>
      </c>
      <c r="P13" s="1195">
        <f t="shared" ref="P13" si="10">P11+P12</f>
        <v>0</v>
      </c>
      <c r="Q13" s="1195">
        <f t="shared" ref="Q13" si="11">Q11+Q12</f>
        <v>0</v>
      </c>
      <c r="R13" s="1195">
        <f t="shared" ref="R13" si="12">R11+R12</f>
        <v>490</v>
      </c>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413"/>
      <c r="CO13" s="413"/>
      <c r="CP13" s="413"/>
      <c r="CQ13" s="413"/>
      <c r="CR13" s="413"/>
      <c r="CS13" s="413"/>
      <c r="CT13" s="413"/>
      <c r="CU13" s="413"/>
      <c r="CV13" s="413"/>
      <c r="CW13" s="413"/>
      <c r="CX13" s="413"/>
      <c r="CY13" s="413"/>
      <c r="CZ13" s="413"/>
      <c r="DA13" s="413"/>
      <c r="DB13" s="413"/>
      <c r="DC13" s="413"/>
      <c r="DD13" s="413"/>
      <c r="DE13" s="413"/>
      <c r="DF13" s="413"/>
      <c r="DG13" s="413"/>
      <c r="DH13" s="413"/>
      <c r="DI13" s="413"/>
      <c r="DJ13" s="413"/>
      <c r="DK13" s="413"/>
      <c r="DL13" s="413"/>
      <c r="DM13" s="413"/>
      <c r="DN13" s="413"/>
      <c r="DO13" s="413"/>
      <c r="DP13" s="413"/>
      <c r="DQ13" s="413"/>
      <c r="DR13" s="413"/>
      <c r="DS13" s="413"/>
      <c r="DT13" s="413"/>
      <c r="DU13" s="413"/>
      <c r="DV13" s="413"/>
      <c r="DW13" s="413"/>
      <c r="DX13" s="413"/>
      <c r="DY13" s="413"/>
      <c r="DZ13" s="413"/>
      <c r="EA13" s="413"/>
      <c r="EB13" s="413"/>
      <c r="EC13" s="413"/>
      <c r="ED13" s="413"/>
      <c r="EE13" s="413"/>
      <c r="EF13" s="413"/>
      <c r="EG13" s="413"/>
      <c r="EH13" s="413"/>
      <c r="EI13" s="413"/>
      <c r="EJ13" s="413"/>
      <c r="EK13" s="413"/>
      <c r="EL13" s="413"/>
      <c r="EM13" s="413"/>
      <c r="EN13" s="413"/>
      <c r="EO13" s="413"/>
      <c r="EP13" s="413"/>
      <c r="EQ13" s="413"/>
      <c r="ER13" s="413"/>
      <c r="ES13" s="413"/>
      <c r="ET13" s="413"/>
      <c r="EU13" s="413"/>
      <c r="EV13" s="413"/>
      <c r="EW13" s="413"/>
      <c r="EX13" s="413"/>
      <c r="EY13" s="413"/>
      <c r="EZ13" s="413"/>
      <c r="FA13" s="413"/>
      <c r="FB13" s="413"/>
      <c r="FC13" s="413"/>
      <c r="FD13" s="413"/>
      <c r="FE13" s="413"/>
      <c r="FF13" s="413"/>
      <c r="FG13" s="413"/>
      <c r="FH13" s="413"/>
      <c r="FI13" s="413"/>
      <c r="FJ13" s="413"/>
      <c r="FK13" s="413"/>
      <c r="FL13" s="413"/>
      <c r="FM13" s="413"/>
      <c r="FN13" s="413"/>
      <c r="FO13" s="413"/>
      <c r="FP13" s="413"/>
      <c r="FQ13" s="413"/>
      <c r="FR13" s="413"/>
      <c r="FS13" s="413"/>
      <c r="FT13" s="413"/>
      <c r="FU13" s="413"/>
      <c r="FV13" s="413"/>
      <c r="FW13" s="413"/>
      <c r="FX13" s="413"/>
      <c r="FY13" s="413"/>
      <c r="FZ13" s="413"/>
      <c r="GA13" s="413"/>
      <c r="GB13" s="413"/>
      <c r="GC13" s="413"/>
      <c r="GD13" s="413"/>
      <c r="GE13" s="413"/>
      <c r="GF13" s="413"/>
      <c r="GG13" s="413"/>
      <c r="GH13" s="413"/>
      <c r="GI13" s="413"/>
      <c r="GJ13" s="413"/>
      <c r="GK13" s="413"/>
      <c r="GL13" s="413"/>
      <c r="GM13" s="413"/>
      <c r="GN13" s="413"/>
      <c r="GO13" s="413"/>
      <c r="GP13" s="413"/>
      <c r="GQ13" s="413"/>
      <c r="GR13" s="413"/>
      <c r="GS13" s="413"/>
      <c r="GT13" s="413"/>
      <c r="GU13" s="413"/>
      <c r="GV13" s="413"/>
      <c r="GW13" s="413"/>
      <c r="GX13" s="413"/>
      <c r="GY13" s="413"/>
      <c r="GZ13" s="413"/>
      <c r="HA13" s="413"/>
      <c r="HB13" s="413"/>
      <c r="HC13" s="413"/>
      <c r="HD13" s="413"/>
      <c r="HE13" s="413"/>
      <c r="HF13" s="413"/>
      <c r="HG13" s="413"/>
      <c r="HH13" s="413"/>
      <c r="HI13" s="413"/>
      <c r="HJ13" s="413"/>
      <c r="HK13" s="413"/>
      <c r="HL13" s="413"/>
      <c r="HM13" s="413"/>
      <c r="HN13" s="413"/>
      <c r="HO13" s="413"/>
      <c r="HP13" s="413"/>
      <c r="HQ13" s="413"/>
      <c r="HR13" s="413"/>
      <c r="HS13" s="413"/>
      <c r="HT13" s="413"/>
      <c r="HU13" s="413"/>
      <c r="HV13" s="413"/>
      <c r="HW13" s="413"/>
      <c r="HX13" s="413"/>
      <c r="HY13" s="413"/>
      <c r="HZ13" s="413"/>
      <c r="IA13" s="413"/>
      <c r="IB13" s="413"/>
      <c r="IC13" s="413"/>
      <c r="ID13" s="413"/>
      <c r="IE13" s="413"/>
      <c r="IF13" s="413"/>
      <c r="IG13" s="413"/>
      <c r="IH13" s="413"/>
      <c r="II13" s="413"/>
      <c r="IJ13" s="413"/>
      <c r="IK13" s="413"/>
      <c r="IL13" s="413"/>
      <c r="IM13" s="413"/>
      <c r="IN13" s="413"/>
      <c r="IO13" s="413"/>
      <c r="IP13" s="413"/>
      <c r="IQ13" s="413"/>
      <c r="IR13" s="413"/>
      <c r="IS13" s="413"/>
      <c r="IT13" s="413"/>
      <c r="IU13" s="413"/>
      <c r="IV13" s="413"/>
      <c r="IW13" s="413"/>
      <c r="IX13" s="413"/>
      <c r="IY13" s="413"/>
      <c r="IZ13" s="413"/>
      <c r="JA13" s="413"/>
      <c r="JB13" s="413"/>
      <c r="JC13" s="413"/>
      <c r="JD13" s="413"/>
      <c r="JE13" s="413"/>
      <c r="JF13" s="413"/>
      <c r="JG13" s="413"/>
      <c r="JH13" s="413"/>
      <c r="JI13" s="413"/>
      <c r="JJ13" s="413"/>
      <c r="JK13" s="413"/>
      <c r="JL13" s="413"/>
      <c r="JM13" s="413"/>
      <c r="JN13" s="413"/>
      <c r="JO13" s="413"/>
      <c r="JP13" s="413"/>
      <c r="JQ13" s="413"/>
      <c r="JR13" s="413"/>
      <c r="JS13" s="413"/>
      <c r="JT13" s="413"/>
      <c r="JU13" s="413"/>
      <c r="JV13" s="413"/>
      <c r="JW13" s="413"/>
      <c r="JX13" s="413"/>
      <c r="JY13" s="413"/>
      <c r="JZ13" s="413"/>
      <c r="KA13" s="413"/>
      <c r="KB13" s="413"/>
      <c r="KC13" s="413"/>
      <c r="KD13" s="413"/>
      <c r="KE13" s="413"/>
      <c r="KF13" s="413"/>
      <c r="KG13" s="413"/>
      <c r="KH13" s="413"/>
      <c r="KI13" s="413"/>
      <c r="KJ13" s="413"/>
      <c r="KK13" s="413"/>
      <c r="KL13" s="413"/>
      <c r="KM13" s="413"/>
      <c r="KN13" s="413"/>
      <c r="KO13" s="413"/>
      <c r="KP13" s="413"/>
      <c r="KQ13" s="413"/>
      <c r="KR13" s="413"/>
      <c r="KS13" s="413"/>
      <c r="KT13" s="413"/>
      <c r="KU13" s="413"/>
      <c r="KV13" s="413"/>
      <c r="KW13" s="413"/>
      <c r="KX13" s="413"/>
      <c r="KY13" s="413"/>
      <c r="KZ13" s="413"/>
      <c r="LA13" s="413"/>
      <c r="LB13" s="413"/>
      <c r="LC13" s="413"/>
      <c r="LD13" s="413"/>
      <c r="LE13" s="413"/>
      <c r="LF13" s="413"/>
      <c r="LG13" s="413"/>
      <c r="LH13" s="413"/>
      <c r="LI13" s="413"/>
      <c r="LJ13" s="413"/>
      <c r="LK13" s="413"/>
      <c r="LL13" s="413"/>
      <c r="LM13" s="413"/>
      <c r="LN13" s="413"/>
      <c r="LO13" s="413"/>
      <c r="LP13" s="413"/>
      <c r="LQ13" s="413"/>
      <c r="LR13" s="413"/>
      <c r="LS13" s="413"/>
      <c r="LT13" s="413"/>
      <c r="LU13" s="413"/>
      <c r="LV13" s="413"/>
      <c r="LW13" s="413"/>
      <c r="LX13" s="413"/>
      <c r="LY13" s="413"/>
      <c r="LZ13" s="413"/>
      <c r="MA13" s="413"/>
      <c r="MB13" s="413"/>
      <c r="MC13" s="413"/>
      <c r="MD13" s="413"/>
      <c r="ME13" s="413"/>
      <c r="MF13" s="413"/>
      <c r="MG13" s="413"/>
      <c r="MH13" s="413"/>
      <c r="MI13" s="413"/>
      <c r="MJ13" s="413"/>
      <c r="MK13" s="413"/>
      <c r="ML13" s="413"/>
      <c r="MM13" s="413"/>
      <c r="MN13" s="413"/>
      <c r="MO13" s="413"/>
      <c r="MP13" s="413"/>
      <c r="MQ13" s="413"/>
      <c r="MR13" s="413"/>
      <c r="MS13" s="413"/>
      <c r="MT13" s="413"/>
      <c r="MU13" s="413"/>
      <c r="MV13" s="413"/>
      <c r="MW13" s="413"/>
      <c r="MX13" s="413"/>
      <c r="MY13" s="413"/>
      <c r="MZ13" s="413"/>
      <c r="NA13" s="413"/>
      <c r="NB13" s="413"/>
      <c r="NC13" s="413"/>
      <c r="ND13" s="413"/>
      <c r="NE13" s="413"/>
      <c r="NF13" s="413"/>
      <c r="NG13" s="413"/>
      <c r="NH13" s="413"/>
      <c r="NI13" s="413"/>
      <c r="NJ13" s="413"/>
      <c r="NK13" s="413"/>
      <c r="NL13" s="413"/>
      <c r="NM13" s="413"/>
      <c r="NN13" s="413"/>
      <c r="NO13" s="413"/>
      <c r="NP13" s="413"/>
      <c r="NQ13" s="413"/>
      <c r="NR13" s="413"/>
      <c r="NS13" s="413"/>
      <c r="NT13" s="413"/>
      <c r="NU13" s="413"/>
      <c r="NV13" s="413"/>
      <c r="NW13" s="413"/>
      <c r="NX13" s="413"/>
      <c r="NY13" s="413"/>
      <c r="NZ13" s="413"/>
      <c r="OA13" s="413"/>
      <c r="OB13" s="413"/>
      <c r="OC13" s="413"/>
      <c r="OD13" s="413"/>
      <c r="OE13" s="413"/>
      <c r="OF13" s="413"/>
      <c r="OG13" s="413"/>
      <c r="OH13" s="413"/>
      <c r="OI13" s="413"/>
      <c r="OJ13" s="413"/>
      <c r="OK13" s="413"/>
      <c r="OL13" s="413"/>
      <c r="OM13" s="413"/>
      <c r="ON13" s="413"/>
      <c r="OO13" s="413"/>
      <c r="OP13" s="413"/>
      <c r="OQ13" s="413"/>
      <c r="OR13" s="413"/>
      <c r="OS13" s="413"/>
      <c r="OT13" s="413"/>
      <c r="OU13" s="413"/>
      <c r="OV13" s="413"/>
      <c r="OW13" s="413"/>
      <c r="OX13" s="413"/>
      <c r="OY13" s="413"/>
      <c r="OZ13" s="413"/>
      <c r="PA13" s="413"/>
      <c r="PB13" s="413"/>
      <c r="PC13" s="413"/>
      <c r="PD13" s="413"/>
      <c r="PE13" s="413"/>
      <c r="PF13" s="413"/>
      <c r="PG13" s="413"/>
      <c r="PH13" s="413"/>
      <c r="PI13" s="413"/>
      <c r="PJ13" s="413"/>
      <c r="PK13" s="413"/>
      <c r="PL13" s="413"/>
      <c r="PM13" s="413"/>
      <c r="PN13" s="413"/>
      <c r="PO13" s="413"/>
      <c r="PP13" s="413"/>
      <c r="PQ13" s="413"/>
      <c r="PR13" s="413"/>
      <c r="PS13" s="413"/>
      <c r="PT13" s="413"/>
      <c r="PU13" s="413"/>
      <c r="PV13" s="413"/>
      <c r="PW13" s="413"/>
      <c r="PX13" s="413"/>
      <c r="PY13" s="413"/>
      <c r="PZ13" s="413"/>
      <c r="QA13" s="413"/>
      <c r="QB13" s="413"/>
      <c r="QC13" s="413"/>
      <c r="QD13" s="413"/>
      <c r="QE13" s="413"/>
      <c r="QF13" s="413"/>
      <c r="QG13" s="413"/>
      <c r="QH13" s="413"/>
      <c r="QI13" s="413"/>
      <c r="QJ13" s="413"/>
      <c r="QK13" s="413"/>
      <c r="QL13" s="413"/>
      <c r="QM13" s="413"/>
      <c r="QN13" s="413"/>
      <c r="QO13" s="413"/>
      <c r="QP13" s="413"/>
      <c r="QQ13" s="413"/>
      <c r="QR13" s="413"/>
      <c r="QS13" s="413"/>
      <c r="QT13" s="413"/>
      <c r="QU13" s="413"/>
      <c r="QV13" s="413"/>
      <c r="QW13" s="413"/>
      <c r="QX13" s="413"/>
      <c r="QY13" s="413"/>
      <c r="QZ13" s="413"/>
      <c r="RA13" s="413"/>
      <c r="RB13" s="413"/>
      <c r="RC13" s="413"/>
      <c r="RD13" s="413"/>
      <c r="RE13" s="413"/>
      <c r="RF13" s="413"/>
      <c r="RG13" s="413"/>
      <c r="RH13" s="413"/>
      <c r="RI13" s="413"/>
      <c r="RJ13" s="413"/>
      <c r="RK13" s="413"/>
      <c r="RL13" s="413"/>
      <c r="RM13" s="413"/>
      <c r="RN13" s="413"/>
      <c r="RO13" s="413"/>
      <c r="RP13" s="413"/>
      <c r="RQ13" s="413"/>
      <c r="RR13" s="413"/>
      <c r="RS13" s="413"/>
      <c r="RT13" s="413"/>
      <c r="RU13" s="413"/>
      <c r="RV13" s="413"/>
      <c r="RW13" s="413"/>
      <c r="RX13" s="413"/>
      <c r="RY13" s="413"/>
      <c r="RZ13" s="413"/>
      <c r="SA13" s="413"/>
      <c r="SB13" s="413"/>
      <c r="SC13" s="413"/>
      <c r="SD13" s="413"/>
      <c r="SE13" s="413"/>
      <c r="SF13" s="413"/>
      <c r="SG13" s="413"/>
      <c r="SH13" s="413"/>
      <c r="SI13" s="413"/>
      <c r="SJ13" s="413"/>
      <c r="SK13" s="413"/>
      <c r="SL13" s="413"/>
      <c r="SM13" s="413"/>
      <c r="SN13" s="413"/>
      <c r="SO13" s="413"/>
      <c r="SP13" s="413"/>
      <c r="SQ13" s="413"/>
      <c r="SR13" s="413"/>
      <c r="SS13" s="413"/>
      <c r="ST13" s="413"/>
      <c r="SU13" s="413"/>
      <c r="SV13" s="413"/>
      <c r="SW13" s="413"/>
      <c r="SX13" s="413"/>
      <c r="SY13" s="413"/>
      <c r="SZ13" s="413"/>
      <c r="TA13" s="413"/>
      <c r="TB13" s="413"/>
      <c r="TC13" s="413"/>
      <c r="TD13" s="413"/>
      <c r="TE13" s="413"/>
      <c r="TF13" s="413"/>
      <c r="TG13" s="413"/>
      <c r="TH13" s="413"/>
      <c r="TI13" s="413"/>
      <c r="TJ13" s="413"/>
      <c r="TK13" s="413"/>
      <c r="TL13" s="413"/>
      <c r="TM13" s="413"/>
      <c r="TN13" s="413"/>
      <c r="TO13" s="413"/>
      <c r="TP13" s="413"/>
      <c r="TQ13" s="413"/>
      <c r="TR13" s="413"/>
      <c r="TS13" s="413"/>
    </row>
    <row r="14" spans="1:539" s="410" customFormat="1" ht="15.75" x14ac:dyDescent="0.25">
      <c r="A14" s="628"/>
      <c r="B14" s="629"/>
      <c r="C14" s="628"/>
      <c r="D14" s="628"/>
      <c r="E14" s="628"/>
      <c r="F14" s="628"/>
      <c r="G14" s="628"/>
      <c r="H14" s="628"/>
      <c r="I14" s="628"/>
      <c r="J14" s="628"/>
      <c r="K14" s="628"/>
      <c r="L14" s="628"/>
      <c r="M14" s="628"/>
      <c r="N14" s="628"/>
      <c r="O14" s="628"/>
      <c r="P14" s="628"/>
      <c r="Q14" s="628"/>
      <c r="R14" s="628"/>
      <c r="S14" s="407"/>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4"/>
      <c r="DP14" s="404"/>
      <c r="DQ14" s="404"/>
      <c r="DR14" s="404"/>
      <c r="DS14" s="404"/>
      <c r="DT14" s="404"/>
      <c r="DU14" s="404"/>
      <c r="DV14" s="404"/>
      <c r="DW14" s="404"/>
      <c r="DX14" s="404"/>
      <c r="DY14" s="404"/>
      <c r="DZ14" s="404"/>
      <c r="EA14" s="404"/>
      <c r="EB14" s="404"/>
      <c r="EC14" s="404"/>
      <c r="ED14" s="404"/>
      <c r="EE14" s="404"/>
      <c r="EF14" s="404"/>
      <c r="EG14" s="404"/>
      <c r="EH14" s="404"/>
      <c r="EI14" s="404"/>
      <c r="EJ14" s="404"/>
      <c r="EK14" s="404"/>
      <c r="EL14" s="404"/>
      <c r="EM14" s="404"/>
      <c r="EN14" s="404"/>
      <c r="EO14" s="404"/>
      <c r="EP14" s="404"/>
      <c r="EQ14" s="404"/>
      <c r="ER14" s="404"/>
      <c r="ES14" s="404"/>
      <c r="ET14" s="404"/>
      <c r="EU14" s="404"/>
      <c r="EV14" s="404"/>
      <c r="EW14" s="404"/>
      <c r="EX14" s="404"/>
      <c r="EY14" s="404"/>
      <c r="EZ14" s="404"/>
      <c r="FA14" s="404"/>
      <c r="FB14" s="404"/>
      <c r="FC14" s="404"/>
      <c r="FD14" s="404"/>
      <c r="FE14" s="404"/>
      <c r="FF14" s="404"/>
      <c r="FG14" s="404"/>
      <c r="FH14" s="404"/>
      <c r="FI14" s="404"/>
      <c r="FJ14" s="404"/>
      <c r="FK14" s="404"/>
      <c r="FL14" s="404"/>
      <c r="FM14" s="404"/>
      <c r="FN14" s="404"/>
      <c r="FO14" s="404"/>
      <c r="FP14" s="404"/>
      <c r="FQ14" s="404"/>
      <c r="FR14" s="404"/>
      <c r="FS14" s="404"/>
      <c r="FT14" s="404"/>
      <c r="FU14" s="404"/>
      <c r="FV14" s="404"/>
      <c r="FW14" s="404"/>
      <c r="FX14" s="404"/>
      <c r="FY14" s="404"/>
      <c r="FZ14" s="404"/>
      <c r="GA14" s="404"/>
      <c r="GB14" s="404"/>
      <c r="GC14" s="404"/>
      <c r="GD14" s="404"/>
      <c r="GE14" s="404"/>
      <c r="GF14" s="404"/>
      <c r="GG14" s="404"/>
      <c r="GH14" s="404"/>
      <c r="GI14" s="404"/>
      <c r="GJ14" s="404"/>
      <c r="GK14" s="404"/>
      <c r="GL14" s="404"/>
      <c r="GM14" s="404"/>
      <c r="GN14" s="404"/>
      <c r="GO14" s="404"/>
      <c r="GP14" s="404"/>
      <c r="GQ14" s="404"/>
      <c r="GR14" s="404"/>
      <c r="GS14" s="404"/>
      <c r="GT14" s="404"/>
      <c r="GU14" s="404"/>
      <c r="GV14" s="404"/>
      <c r="GW14" s="404"/>
      <c r="GX14" s="404"/>
      <c r="GY14" s="404"/>
      <c r="GZ14" s="404"/>
      <c r="HA14" s="404"/>
      <c r="HB14" s="404"/>
      <c r="HC14" s="404"/>
      <c r="HD14" s="404"/>
      <c r="HE14" s="404"/>
      <c r="HF14" s="404"/>
      <c r="HG14" s="404"/>
      <c r="HH14" s="404"/>
      <c r="HI14" s="404"/>
      <c r="HJ14" s="404"/>
      <c r="HK14" s="404"/>
      <c r="HL14" s="404"/>
      <c r="HM14" s="404"/>
      <c r="HN14" s="404"/>
      <c r="HO14" s="404"/>
      <c r="HP14" s="404"/>
      <c r="HQ14" s="404"/>
      <c r="HR14" s="404"/>
      <c r="HS14" s="404"/>
      <c r="HT14" s="404"/>
      <c r="HU14" s="404"/>
      <c r="HV14" s="404"/>
      <c r="HW14" s="404"/>
      <c r="HX14" s="404"/>
      <c r="HY14" s="404"/>
      <c r="HZ14" s="404"/>
      <c r="IA14" s="404"/>
      <c r="IB14" s="404"/>
      <c r="IC14" s="404"/>
      <c r="ID14" s="404"/>
      <c r="IE14" s="404"/>
      <c r="IF14" s="404"/>
      <c r="IG14" s="404"/>
      <c r="IH14" s="404"/>
      <c r="II14" s="404"/>
      <c r="IJ14" s="404"/>
      <c r="IK14" s="404"/>
      <c r="IL14" s="404"/>
      <c r="IM14" s="404"/>
      <c r="IN14" s="404"/>
      <c r="IO14" s="404"/>
      <c r="IP14" s="404"/>
      <c r="IQ14" s="404"/>
      <c r="IR14" s="404"/>
      <c r="IS14" s="404"/>
      <c r="IT14" s="404"/>
      <c r="IU14" s="404"/>
      <c r="IV14" s="404"/>
      <c r="IW14" s="404"/>
      <c r="IX14" s="404"/>
      <c r="IY14" s="404"/>
      <c r="IZ14" s="404"/>
      <c r="JA14" s="404"/>
      <c r="JB14" s="404"/>
      <c r="JC14" s="404"/>
      <c r="JD14" s="404"/>
      <c r="JE14" s="404"/>
      <c r="JF14" s="404"/>
      <c r="JG14" s="404"/>
      <c r="JH14" s="404"/>
      <c r="JI14" s="404"/>
      <c r="JJ14" s="404"/>
      <c r="JK14" s="404"/>
      <c r="JL14" s="404"/>
      <c r="JM14" s="404"/>
      <c r="JN14" s="404"/>
      <c r="JO14" s="404"/>
      <c r="JP14" s="404"/>
      <c r="JQ14" s="404"/>
      <c r="JR14" s="404"/>
      <c r="JS14" s="404"/>
      <c r="JT14" s="404"/>
      <c r="JU14" s="404"/>
      <c r="JV14" s="404"/>
      <c r="JW14" s="404"/>
      <c r="JX14" s="404"/>
      <c r="JY14" s="404"/>
      <c r="JZ14" s="404"/>
      <c r="KA14" s="404"/>
      <c r="KB14" s="404"/>
      <c r="KC14" s="404"/>
      <c r="KD14" s="404"/>
      <c r="KE14" s="404"/>
      <c r="KF14" s="404"/>
      <c r="KG14" s="404"/>
      <c r="KH14" s="404"/>
      <c r="KI14" s="404"/>
      <c r="KJ14" s="404"/>
      <c r="KK14" s="404"/>
      <c r="KL14" s="404"/>
      <c r="KM14" s="404"/>
      <c r="KN14" s="404"/>
      <c r="KO14" s="404"/>
      <c r="KP14" s="404"/>
      <c r="KQ14" s="404"/>
      <c r="KR14" s="404"/>
      <c r="KS14" s="404"/>
      <c r="KT14" s="404"/>
      <c r="KU14" s="404"/>
      <c r="KV14" s="404"/>
      <c r="KW14" s="404"/>
      <c r="KX14" s="404"/>
      <c r="KY14" s="404"/>
      <c r="KZ14" s="404"/>
      <c r="LA14" s="404"/>
      <c r="LB14" s="404"/>
      <c r="LC14" s="404"/>
      <c r="LD14" s="404"/>
      <c r="LE14" s="404"/>
      <c r="LF14" s="404"/>
      <c r="LG14" s="404"/>
      <c r="LH14" s="404"/>
      <c r="LI14" s="404"/>
      <c r="LJ14" s="404"/>
      <c r="LK14" s="404"/>
      <c r="LL14" s="404"/>
      <c r="LM14" s="404"/>
      <c r="LN14" s="404"/>
      <c r="LO14" s="404"/>
      <c r="LP14" s="404"/>
      <c r="LQ14" s="404"/>
      <c r="LR14" s="404"/>
      <c r="LS14" s="404"/>
      <c r="LT14" s="404"/>
      <c r="LU14" s="404"/>
      <c r="LV14" s="404"/>
      <c r="LW14" s="404"/>
      <c r="LX14" s="404"/>
      <c r="LY14" s="404"/>
      <c r="LZ14" s="404"/>
      <c r="MA14" s="404"/>
      <c r="MB14" s="404"/>
      <c r="MC14" s="404"/>
      <c r="MD14" s="404"/>
      <c r="ME14" s="404"/>
      <c r="MF14" s="404"/>
      <c r="MG14" s="404"/>
      <c r="MH14" s="404"/>
      <c r="MI14" s="404"/>
      <c r="MJ14" s="404"/>
      <c r="MK14" s="404"/>
      <c r="ML14" s="404"/>
      <c r="MM14" s="404"/>
      <c r="MN14" s="404"/>
      <c r="MO14" s="404"/>
      <c r="MP14" s="404"/>
      <c r="MQ14" s="404"/>
      <c r="MR14" s="404"/>
      <c r="MS14" s="404"/>
      <c r="MT14" s="404"/>
      <c r="MU14" s="404"/>
      <c r="MV14" s="404"/>
      <c r="MW14" s="404"/>
      <c r="MX14" s="404"/>
      <c r="MY14" s="404"/>
      <c r="MZ14" s="404"/>
      <c r="NA14" s="404"/>
      <c r="NB14" s="404"/>
      <c r="NC14" s="404"/>
      <c r="ND14" s="404"/>
      <c r="NE14" s="404"/>
      <c r="NF14" s="404"/>
      <c r="NG14" s="404"/>
      <c r="NH14" s="404"/>
      <c r="NI14" s="404"/>
      <c r="NJ14" s="404"/>
      <c r="NK14" s="404"/>
      <c r="NL14" s="404"/>
      <c r="NM14" s="404"/>
      <c r="NN14" s="404"/>
      <c r="NO14" s="404"/>
      <c r="NP14" s="404"/>
      <c r="NQ14" s="404"/>
      <c r="NR14" s="404"/>
      <c r="NS14" s="404"/>
      <c r="NT14" s="404"/>
      <c r="NU14" s="404"/>
      <c r="NV14" s="404"/>
      <c r="NW14" s="404"/>
      <c r="NX14" s="404"/>
      <c r="NY14" s="404"/>
      <c r="NZ14" s="404"/>
      <c r="OA14" s="404"/>
      <c r="OB14" s="404"/>
      <c r="OC14" s="404"/>
      <c r="OD14" s="404"/>
      <c r="OE14" s="404"/>
      <c r="OF14" s="404"/>
      <c r="OG14" s="404"/>
      <c r="OH14" s="404"/>
      <c r="OI14" s="404"/>
      <c r="OJ14" s="404"/>
      <c r="OK14" s="404"/>
      <c r="OL14" s="404"/>
      <c r="OM14" s="404"/>
      <c r="ON14" s="404"/>
      <c r="OO14" s="404"/>
      <c r="OP14" s="404"/>
      <c r="OQ14" s="404"/>
      <c r="OR14" s="404"/>
      <c r="OS14" s="404"/>
      <c r="OT14" s="404"/>
      <c r="OU14" s="404"/>
      <c r="OV14" s="404"/>
      <c r="OW14" s="404"/>
      <c r="OX14" s="404"/>
      <c r="OY14" s="404"/>
      <c r="OZ14" s="404"/>
      <c r="PA14" s="404"/>
      <c r="PB14" s="404"/>
      <c r="PC14" s="404"/>
      <c r="PD14" s="404"/>
      <c r="PE14" s="404"/>
      <c r="PF14" s="404"/>
      <c r="PG14" s="404"/>
      <c r="PH14" s="404"/>
      <c r="PI14" s="404"/>
      <c r="PJ14" s="404"/>
      <c r="PK14" s="404"/>
      <c r="PL14" s="404"/>
      <c r="PM14" s="404"/>
      <c r="PN14" s="404"/>
      <c r="PO14" s="404"/>
      <c r="PP14" s="404"/>
      <c r="PQ14" s="404"/>
      <c r="PR14" s="404"/>
      <c r="PS14" s="404"/>
      <c r="PT14" s="404"/>
      <c r="PU14" s="404"/>
      <c r="PV14" s="404"/>
      <c r="PW14" s="404"/>
      <c r="PX14" s="404"/>
      <c r="PY14" s="404"/>
      <c r="PZ14" s="404"/>
      <c r="QA14" s="404"/>
      <c r="QB14" s="404"/>
      <c r="QC14" s="404"/>
      <c r="QD14" s="404"/>
      <c r="QE14" s="404"/>
      <c r="QF14" s="404"/>
      <c r="QG14" s="404"/>
      <c r="QH14" s="404"/>
      <c r="QI14" s="404"/>
      <c r="QJ14" s="404"/>
      <c r="QK14" s="404"/>
      <c r="QL14" s="404"/>
      <c r="QM14" s="404"/>
      <c r="QN14" s="404"/>
      <c r="QO14" s="404"/>
      <c r="QP14" s="404"/>
      <c r="QQ14" s="404"/>
      <c r="QR14" s="404"/>
      <c r="QS14" s="404"/>
      <c r="QT14" s="404"/>
      <c r="QU14" s="404"/>
      <c r="QV14" s="404"/>
      <c r="QW14" s="404"/>
      <c r="QX14" s="404"/>
      <c r="QY14" s="404"/>
      <c r="QZ14" s="404"/>
      <c r="RA14" s="404"/>
      <c r="RB14" s="404"/>
      <c r="RC14" s="404"/>
      <c r="RD14" s="404"/>
      <c r="RE14" s="404"/>
      <c r="RF14" s="404"/>
      <c r="RG14" s="404"/>
      <c r="RH14" s="404"/>
      <c r="RI14" s="404"/>
      <c r="RJ14" s="404"/>
      <c r="RK14" s="404"/>
      <c r="RL14" s="404"/>
      <c r="RM14" s="404"/>
      <c r="RN14" s="404"/>
      <c r="RO14" s="404"/>
      <c r="RP14" s="404"/>
      <c r="RQ14" s="404"/>
      <c r="RR14" s="404"/>
      <c r="RS14" s="404"/>
      <c r="RT14" s="404"/>
      <c r="RU14" s="404"/>
      <c r="RV14" s="404"/>
      <c r="RW14" s="404"/>
      <c r="RX14" s="404"/>
      <c r="RY14" s="404"/>
      <c r="RZ14" s="404"/>
      <c r="SA14" s="404"/>
      <c r="SB14" s="404"/>
      <c r="SC14" s="404"/>
      <c r="SD14" s="404"/>
      <c r="SE14" s="404"/>
      <c r="SF14" s="404"/>
      <c r="SG14" s="404"/>
      <c r="SH14" s="404"/>
      <c r="SI14" s="404"/>
      <c r="SJ14" s="404"/>
      <c r="SK14" s="404"/>
      <c r="SL14" s="404"/>
      <c r="SM14" s="404"/>
      <c r="SN14" s="404"/>
      <c r="SO14" s="404"/>
      <c r="SP14" s="404"/>
      <c r="SQ14" s="404"/>
      <c r="SR14" s="404"/>
      <c r="SS14" s="404"/>
      <c r="ST14" s="404"/>
      <c r="SU14" s="404"/>
      <c r="SV14" s="404"/>
      <c r="SW14" s="404"/>
      <c r="SX14" s="404"/>
      <c r="SY14" s="404"/>
      <c r="SZ14" s="404"/>
      <c r="TA14" s="404"/>
      <c r="TB14" s="404"/>
      <c r="TC14" s="404"/>
      <c r="TD14" s="404"/>
      <c r="TE14" s="404"/>
      <c r="TF14" s="404"/>
      <c r="TG14" s="404"/>
      <c r="TH14" s="404"/>
      <c r="TI14" s="404"/>
      <c r="TJ14" s="404"/>
      <c r="TK14" s="404"/>
      <c r="TL14" s="404"/>
      <c r="TM14" s="404"/>
      <c r="TN14" s="404"/>
      <c r="TO14" s="404"/>
      <c r="TP14" s="404"/>
      <c r="TQ14" s="404"/>
      <c r="TR14" s="404"/>
      <c r="TS14" s="404"/>
    </row>
    <row r="15" spans="1:539" s="410" customFormat="1" ht="15.75" x14ac:dyDescent="0.25">
      <c r="B15" s="425"/>
      <c r="D15" s="999" t="s">
        <v>1062</v>
      </c>
      <c r="S15" s="407"/>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404"/>
      <c r="DO15" s="404"/>
      <c r="DP15" s="404"/>
      <c r="DQ15" s="404"/>
      <c r="DR15" s="404"/>
      <c r="DS15" s="404"/>
      <c r="DT15" s="404"/>
      <c r="DU15" s="404"/>
      <c r="DV15" s="404"/>
      <c r="DW15" s="404"/>
      <c r="DX15" s="404"/>
      <c r="DY15" s="404"/>
      <c r="DZ15" s="404"/>
      <c r="EA15" s="404"/>
      <c r="EB15" s="404"/>
      <c r="EC15" s="404"/>
      <c r="ED15" s="404"/>
      <c r="EE15" s="404"/>
      <c r="EF15" s="404"/>
      <c r="EG15" s="404"/>
      <c r="EH15" s="404"/>
      <c r="EI15" s="404"/>
      <c r="EJ15" s="404"/>
      <c r="EK15" s="404"/>
      <c r="EL15" s="404"/>
      <c r="EM15" s="404"/>
      <c r="EN15" s="404"/>
      <c r="EO15" s="404"/>
      <c r="EP15" s="404"/>
      <c r="EQ15" s="404"/>
      <c r="ER15" s="404"/>
      <c r="ES15" s="404"/>
      <c r="ET15" s="404"/>
      <c r="EU15" s="404"/>
      <c r="EV15" s="404"/>
      <c r="EW15" s="404"/>
      <c r="EX15" s="404"/>
      <c r="EY15" s="404"/>
      <c r="EZ15" s="404"/>
      <c r="FA15" s="404"/>
      <c r="FB15" s="404"/>
      <c r="FC15" s="404"/>
      <c r="FD15" s="404"/>
      <c r="FE15" s="404"/>
      <c r="FF15" s="404"/>
      <c r="FG15" s="404"/>
      <c r="FH15" s="404"/>
      <c r="FI15" s="404"/>
      <c r="FJ15" s="404"/>
      <c r="FK15" s="404"/>
      <c r="FL15" s="404"/>
      <c r="FM15" s="404"/>
      <c r="FN15" s="404"/>
      <c r="FO15" s="404"/>
      <c r="FP15" s="404"/>
      <c r="FQ15" s="404"/>
      <c r="FR15" s="404"/>
      <c r="FS15" s="404"/>
      <c r="FT15" s="404"/>
      <c r="FU15" s="404"/>
      <c r="FV15" s="404"/>
      <c r="FW15" s="404"/>
      <c r="FX15" s="404"/>
      <c r="FY15" s="404"/>
      <c r="FZ15" s="404"/>
      <c r="GA15" s="404"/>
      <c r="GB15" s="404"/>
      <c r="GC15" s="404"/>
      <c r="GD15" s="404"/>
      <c r="GE15" s="404"/>
      <c r="GF15" s="404"/>
      <c r="GG15" s="404"/>
      <c r="GH15" s="404"/>
      <c r="GI15" s="404"/>
      <c r="GJ15" s="404"/>
      <c r="GK15" s="404"/>
      <c r="GL15" s="404"/>
      <c r="GM15" s="404"/>
      <c r="GN15" s="404"/>
      <c r="GO15" s="404"/>
      <c r="GP15" s="404"/>
      <c r="GQ15" s="404"/>
      <c r="GR15" s="404"/>
      <c r="GS15" s="404"/>
      <c r="GT15" s="404"/>
      <c r="GU15" s="404"/>
      <c r="GV15" s="404"/>
      <c r="GW15" s="404"/>
      <c r="GX15" s="404"/>
      <c r="GY15" s="404"/>
      <c r="GZ15" s="404"/>
      <c r="HA15" s="404"/>
      <c r="HB15" s="404"/>
      <c r="HC15" s="404"/>
      <c r="HD15" s="404"/>
      <c r="HE15" s="404"/>
      <c r="HF15" s="404"/>
      <c r="HG15" s="404"/>
      <c r="HH15" s="404"/>
      <c r="HI15" s="404"/>
      <c r="HJ15" s="404"/>
      <c r="HK15" s="404"/>
      <c r="HL15" s="404"/>
      <c r="HM15" s="404"/>
      <c r="HN15" s="404"/>
      <c r="HO15" s="404"/>
      <c r="HP15" s="404"/>
      <c r="HQ15" s="404"/>
      <c r="HR15" s="404"/>
      <c r="HS15" s="404"/>
      <c r="HT15" s="404"/>
      <c r="HU15" s="404"/>
      <c r="HV15" s="404"/>
      <c r="HW15" s="404"/>
      <c r="HX15" s="404"/>
      <c r="HY15" s="404"/>
      <c r="HZ15" s="404"/>
      <c r="IA15" s="404"/>
      <c r="IB15" s="404"/>
      <c r="IC15" s="404"/>
      <c r="ID15" s="404"/>
      <c r="IE15" s="404"/>
      <c r="IF15" s="404"/>
      <c r="IG15" s="404"/>
      <c r="IH15" s="404"/>
      <c r="II15" s="404"/>
      <c r="IJ15" s="404"/>
      <c r="IK15" s="404"/>
      <c r="IL15" s="404"/>
      <c r="IM15" s="404"/>
      <c r="IN15" s="404"/>
      <c r="IO15" s="404"/>
      <c r="IP15" s="404"/>
      <c r="IQ15" s="404"/>
      <c r="IR15" s="404"/>
      <c r="IS15" s="404"/>
      <c r="IT15" s="404"/>
      <c r="IU15" s="404"/>
      <c r="IV15" s="404"/>
      <c r="IW15" s="404"/>
      <c r="IX15" s="404"/>
      <c r="IY15" s="404"/>
      <c r="IZ15" s="404"/>
      <c r="JA15" s="404"/>
      <c r="JB15" s="404"/>
      <c r="JC15" s="404"/>
      <c r="JD15" s="404"/>
      <c r="JE15" s="404"/>
      <c r="JF15" s="404"/>
      <c r="JG15" s="404"/>
      <c r="JH15" s="404"/>
      <c r="JI15" s="404"/>
      <c r="JJ15" s="404"/>
      <c r="JK15" s="404"/>
      <c r="JL15" s="404"/>
      <c r="JM15" s="404"/>
      <c r="JN15" s="404"/>
      <c r="JO15" s="404"/>
      <c r="JP15" s="404"/>
      <c r="JQ15" s="404"/>
      <c r="JR15" s="404"/>
      <c r="JS15" s="404"/>
      <c r="JT15" s="404"/>
      <c r="JU15" s="404"/>
      <c r="JV15" s="404"/>
      <c r="JW15" s="404"/>
      <c r="JX15" s="404"/>
      <c r="JY15" s="404"/>
      <c r="JZ15" s="404"/>
      <c r="KA15" s="404"/>
      <c r="KB15" s="404"/>
      <c r="KC15" s="404"/>
      <c r="KD15" s="404"/>
      <c r="KE15" s="404"/>
      <c r="KF15" s="404"/>
      <c r="KG15" s="404"/>
      <c r="KH15" s="404"/>
      <c r="KI15" s="404"/>
      <c r="KJ15" s="404"/>
      <c r="KK15" s="404"/>
      <c r="KL15" s="404"/>
      <c r="KM15" s="404"/>
      <c r="KN15" s="404"/>
      <c r="KO15" s="404"/>
      <c r="KP15" s="404"/>
      <c r="KQ15" s="404"/>
      <c r="KR15" s="404"/>
      <c r="KS15" s="404"/>
      <c r="KT15" s="404"/>
      <c r="KU15" s="404"/>
      <c r="KV15" s="404"/>
      <c r="KW15" s="404"/>
      <c r="KX15" s="404"/>
      <c r="KY15" s="404"/>
      <c r="KZ15" s="404"/>
      <c r="LA15" s="404"/>
      <c r="LB15" s="404"/>
      <c r="LC15" s="404"/>
      <c r="LD15" s="404"/>
      <c r="LE15" s="404"/>
      <c r="LF15" s="404"/>
      <c r="LG15" s="404"/>
      <c r="LH15" s="404"/>
      <c r="LI15" s="404"/>
      <c r="LJ15" s="404"/>
      <c r="LK15" s="404"/>
      <c r="LL15" s="404"/>
      <c r="LM15" s="404"/>
      <c r="LN15" s="404"/>
      <c r="LO15" s="404"/>
      <c r="LP15" s="404"/>
      <c r="LQ15" s="404"/>
      <c r="LR15" s="404"/>
      <c r="LS15" s="404"/>
      <c r="LT15" s="404"/>
      <c r="LU15" s="404"/>
      <c r="LV15" s="404"/>
      <c r="LW15" s="404"/>
      <c r="LX15" s="404"/>
      <c r="LY15" s="404"/>
      <c r="LZ15" s="404"/>
      <c r="MA15" s="404"/>
      <c r="MB15" s="404"/>
      <c r="MC15" s="404"/>
      <c r="MD15" s="404"/>
      <c r="ME15" s="404"/>
      <c r="MF15" s="404"/>
      <c r="MG15" s="404"/>
      <c r="MH15" s="404"/>
      <c r="MI15" s="404"/>
      <c r="MJ15" s="404"/>
      <c r="MK15" s="404"/>
      <c r="ML15" s="404"/>
      <c r="MM15" s="404"/>
      <c r="MN15" s="404"/>
      <c r="MO15" s="404"/>
      <c r="MP15" s="404"/>
      <c r="MQ15" s="404"/>
      <c r="MR15" s="404"/>
      <c r="MS15" s="404"/>
      <c r="MT15" s="404"/>
      <c r="MU15" s="404"/>
      <c r="MV15" s="404"/>
      <c r="MW15" s="404"/>
      <c r="MX15" s="404"/>
      <c r="MY15" s="404"/>
      <c r="MZ15" s="404"/>
      <c r="NA15" s="404"/>
      <c r="NB15" s="404"/>
      <c r="NC15" s="404"/>
      <c r="ND15" s="404"/>
      <c r="NE15" s="404"/>
      <c r="NF15" s="404"/>
      <c r="NG15" s="404"/>
      <c r="NH15" s="404"/>
      <c r="NI15" s="404"/>
      <c r="NJ15" s="404"/>
      <c r="NK15" s="404"/>
      <c r="NL15" s="404"/>
      <c r="NM15" s="404"/>
      <c r="NN15" s="404"/>
      <c r="NO15" s="404"/>
      <c r="NP15" s="404"/>
      <c r="NQ15" s="404"/>
      <c r="NR15" s="404"/>
      <c r="NS15" s="404"/>
      <c r="NT15" s="404"/>
      <c r="NU15" s="404"/>
      <c r="NV15" s="404"/>
      <c r="NW15" s="404"/>
      <c r="NX15" s="404"/>
      <c r="NY15" s="404"/>
      <c r="NZ15" s="404"/>
      <c r="OA15" s="404"/>
      <c r="OB15" s="404"/>
      <c r="OC15" s="404"/>
      <c r="OD15" s="404"/>
      <c r="OE15" s="404"/>
      <c r="OF15" s="404"/>
      <c r="OG15" s="404"/>
      <c r="OH15" s="404"/>
      <c r="OI15" s="404"/>
      <c r="OJ15" s="404"/>
      <c r="OK15" s="404"/>
      <c r="OL15" s="404"/>
      <c r="OM15" s="404"/>
      <c r="ON15" s="404"/>
      <c r="OO15" s="404"/>
      <c r="OP15" s="404"/>
      <c r="OQ15" s="404"/>
      <c r="OR15" s="404"/>
      <c r="OS15" s="404"/>
      <c r="OT15" s="404"/>
      <c r="OU15" s="404"/>
      <c r="OV15" s="404"/>
      <c r="OW15" s="404"/>
      <c r="OX15" s="404"/>
      <c r="OY15" s="404"/>
      <c r="OZ15" s="404"/>
      <c r="PA15" s="404"/>
      <c r="PB15" s="404"/>
      <c r="PC15" s="404"/>
      <c r="PD15" s="404"/>
      <c r="PE15" s="404"/>
      <c r="PF15" s="404"/>
      <c r="PG15" s="404"/>
      <c r="PH15" s="404"/>
      <c r="PI15" s="404"/>
      <c r="PJ15" s="404"/>
      <c r="PK15" s="404"/>
      <c r="PL15" s="404"/>
      <c r="PM15" s="404"/>
      <c r="PN15" s="404"/>
      <c r="PO15" s="404"/>
      <c r="PP15" s="404"/>
      <c r="PQ15" s="404"/>
      <c r="PR15" s="404"/>
      <c r="PS15" s="404"/>
      <c r="PT15" s="404"/>
      <c r="PU15" s="404"/>
      <c r="PV15" s="404"/>
      <c r="PW15" s="404"/>
      <c r="PX15" s="404"/>
      <c r="PY15" s="404"/>
      <c r="PZ15" s="404"/>
      <c r="QA15" s="404"/>
      <c r="QB15" s="404"/>
      <c r="QC15" s="404"/>
      <c r="QD15" s="404"/>
      <c r="QE15" s="404"/>
      <c r="QF15" s="404"/>
      <c r="QG15" s="404"/>
      <c r="QH15" s="404"/>
      <c r="QI15" s="404"/>
      <c r="QJ15" s="404"/>
      <c r="QK15" s="404"/>
      <c r="QL15" s="404"/>
      <c r="QM15" s="404"/>
      <c r="QN15" s="404"/>
      <c r="QO15" s="404"/>
      <c r="QP15" s="404"/>
      <c r="QQ15" s="404"/>
      <c r="QR15" s="404"/>
      <c r="QS15" s="404"/>
      <c r="QT15" s="404"/>
      <c r="QU15" s="404"/>
      <c r="QV15" s="404"/>
      <c r="QW15" s="404"/>
      <c r="QX15" s="404"/>
      <c r="QY15" s="404"/>
      <c r="QZ15" s="404"/>
      <c r="RA15" s="404"/>
      <c r="RB15" s="404"/>
      <c r="RC15" s="404"/>
      <c r="RD15" s="404"/>
      <c r="RE15" s="404"/>
      <c r="RF15" s="404"/>
      <c r="RG15" s="404"/>
      <c r="RH15" s="404"/>
      <c r="RI15" s="404"/>
      <c r="RJ15" s="404"/>
      <c r="RK15" s="404"/>
      <c r="RL15" s="404"/>
      <c r="RM15" s="404"/>
      <c r="RN15" s="404"/>
      <c r="RO15" s="404"/>
      <c r="RP15" s="404"/>
      <c r="RQ15" s="404"/>
      <c r="RR15" s="404"/>
      <c r="RS15" s="404"/>
      <c r="RT15" s="404"/>
      <c r="RU15" s="404"/>
      <c r="RV15" s="404"/>
      <c r="RW15" s="404"/>
      <c r="RX15" s="404"/>
      <c r="RY15" s="404"/>
      <c r="RZ15" s="404"/>
      <c r="SA15" s="404"/>
      <c r="SB15" s="404"/>
      <c r="SC15" s="404"/>
      <c r="SD15" s="404"/>
      <c r="SE15" s="404"/>
      <c r="SF15" s="404"/>
      <c r="SG15" s="404"/>
      <c r="SH15" s="404"/>
      <c r="SI15" s="404"/>
      <c r="SJ15" s="404"/>
      <c r="SK15" s="404"/>
      <c r="SL15" s="404"/>
      <c r="SM15" s="404"/>
      <c r="SN15" s="404"/>
      <c r="SO15" s="404"/>
      <c r="SP15" s="404"/>
      <c r="SQ15" s="404"/>
      <c r="SR15" s="404"/>
      <c r="SS15" s="404"/>
      <c r="ST15" s="404"/>
      <c r="SU15" s="404"/>
      <c r="SV15" s="404"/>
      <c r="SW15" s="404"/>
      <c r="SX15" s="404"/>
      <c r="SY15" s="404"/>
      <c r="SZ15" s="404"/>
      <c r="TA15" s="404"/>
      <c r="TB15" s="404"/>
      <c r="TC15" s="404"/>
      <c r="TD15" s="404"/>
      <c r="TE15" s="404"/>
      <c r="TF15" s="404"/>
      <c r="TG15" s="404"/>
      <c r="TH15" s="404"/>
      <c r="TI15" s="404"/>
      <c r="TJ15" s="404"/>
      <c r="TK15" s="404"/>
      <c r="TL15" s="404"/>
      <c r="TM15" s="404"/>
      <c r="TN15" s="404"/>
      <c r="TO15" s="404"/>
      <c r="TP15" s="404"/>
      <c r="TQ15" s="404"/>
      <c r="TR15" s="404"/>
      <c r="TS15" s="404"/>
    </row>
    <row r="16" spans="1:539" s="410" customFormat="1" ht="15.75" x14ac:dyDescent="0.25">
      <c r="B16" s="425"/>
      <c r="D16" s="999" t="s">
        <v>1061</v>
      </c>
      <c r="P16" s="1347" t="s">
        <v>1055</v>
      </c>
      <c r="Q16" s="1347"/>
      <c r="R16" s="1347"/>
      <c r="S16" s="164"/>
    </row>
    <row r="17" spans="1:19" s="410" customFormat="1" ht="15.75" customHeight="1" x14ac:dyDescent="0.25">
      <c r="A17" s="1389" t="s">
        <v>1042</v>
      </c>
      <c r="B17" s="1389"/>
      <c r="P17" s="1287" t="s">
        <v>1056</v>
      </c>
      <c r="Q17" s="1287"/>
      <c r="R17" s="1287"/>
      <c r="S17" s="164"/>
    </row>
    <row r="18" spans="1:19" s="389" customFormat="1" ht="12.75" x14ac:dyDescent="0.2">
      <c r="A18" s="65"/>
      <c r="K18" s="65"/>
      <c r="L18" s="65"/>
      <c r="M18" s="65"/>
      <c r="N18" s="65"/>
      <c r="O18" s="65"/>
      <c r="P18" s="1684"/>
      <c r="Q18" s="1684"/>
      <c r="R18" s="1684"/>
    </row>
    <row r="19" spans="1:19" s="389" customFormat="1" ht="12.75" customHeight="1" x14ac:dyDescent="0.2">
      <c r="J19" s="65"/>
      <c r="K19" s="1389"/>
      <c r="L19" s="1389"/>
      <c r="M19" s="1389"/>
      <c r="N19" s="1389"/>
      <c r="O19" s="1389"/>
      <c r="P19" s="1389"/>
      <c r="Q19" s="1389"/>
      <c r="R19" s="1389"/>
    </row>
    <row r="20" spans="1:19" s="389" customFormat="1" ht="12.75" customHeight="1" x14ac:dyDescent="0.2">
      <c r="J20" s="1389"/>
      <c r="K20" s="1389"/>
      <c r="L20" s="1389"/>
      <c r="M20" s="1389"/>
      <c r="N20" s="1389"/>
      <c r="O20" s="1389"/>
      <c r="P20" s="1389"/>
      <c r="Q20" s="1389"/>
      <c r="R20" s="1389"/>
    </row>
    <row r="21" spans="1:19" s="389" customFormat="1" ht="13.5" thickBot="1" x14ac:dyDescent="0.25">
      <c r="A21" s="65"/>
      <c r="B21" s="143"/>
      <c r="C21" s="143"/>
      <c r="D21" s="143"/>
      <c r="E21" s="143"/>
      <c r="F21" s="143"/>
    </row>
    <row r="22" spans="1:19" x14ac:dyDescent="0.25">
      <c r="F22" s="1108" t="s">
        <v>1077</v>
      </c>
      <c r="G22" s="1109" t="s">
        <v>1078</v>
      </c>
      <c r="H22" s="1109" t="s">
        <v>1079</v>
      </c>
      <c r="I22" s="1110" t="s">
        <v>1080</v>
      </c>
    </row>
    <row r="23" spans="1:19" ht="15.75" thickBot="1" x14ac:dyDescent="0.3">
      <c r="F23" s="1106">
        <v>817</v>
      </c>
      <c r="G23" s="1107">
        <v>327</v>
      </c>
      <c r="H23" s="1111">
        <f>F23-G23</f>
        <v>490</v>
      </c>
      <c r="I23" s="1131" t="s">
        <v>1076</v>
      </c>
    </row>
    <row r="25" spans="1:19" x14ac:dyDescent="0.25">
      <c r="I25" s="440"/>
    </row>
  </sheetData>
  <mergeCells count="17">
    <mergeCell ref="A13:B13"/>
    <mergeCell ref="J20:R20"/>
    <mergeCell ref="P18:R18"/>
    <mergeCell ref="K19:R19"/>
    <mergeCell ref="A17:B17"/>
    <mergeCell ref="P16:R16"/>
    <mergeCell ref="P17:R17"/>
    <mergeCell ref="G1:M1"/>
    <mergeCell ref="E2:O2"/>
    <mergeCell ref="B4:R4"/>
    <mergeCell ref="A6:B6"/>
    <mergeCell ref="A8:A9"/>
    <mergeCell ref="B8:B9"/>
    <mergeCell ref="C8:F8"/>
    <mergeCell ref="G8:J8"/>
    <mergeCell ref="K8:N8"/>
    <mergeCell ref="O8:R8"/>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4"/>
  <sheetViews>
    <sheetView view="pageBreakPreview" topLeftCell="A4" zoomScale="85" zoomScaleNormal="70" zoomScaleSheetLayoutView="85" workbookViewId="0">
      <selection activeCell="C15" sqref="C15"/>
    </sheetView>
  </sheetViews>
  <sheetFormatPr defaultColWidth="9.140625" defaultRowHeight="15" x14ac:dyDescent="0.25"/>
  <cols>
    <col min="1" max="1" width="9.28515625" style="399" customWidth="1"/>
    <col min="2" max="2" width="11.85546875" style="399" customWidth="1"/>
    <col min="3" max="3" width="15.42578125" style="399" customWidth="1"/>
    <col min="4" max="4" width="14.85546875" style="399" customWidth="1"/>
    <col min="5" max="5" width="11.85546875" style="399" customWidth="1"/>
    <col min="6" max="6" width="9.85546875" style="399" customWidth="1"/>
    <col min="7" max="7" width="12.7109375" style="399" customWidth="1"/>
    <col min="8" max="9" width="11" style="399" customWidth="1"/>
    <col min="10" max="10" width="14.140625" style="399" customWidth="1"/>
    <col min="11" max="11" width="12.28515625" style="399" customWidth="1"/>
    <col min="12" max="12" width="13.140625" style="399" customWidth="1"/>
    <col min="13" max="13" width="9.7109375" style="399" customWidth="1"/>
    <col min="14" max="14" width="9.5703125" style="399" customWidth="1"/>
    <col min="15" max="15" width="12.7109375" style="399" customWidth="1"/>
    <col min="16" max="16" width="13.28515625" style="399" customWidth="1"/>
    <col min="17" max="17" width="11.28515625" style="399" customWidth="1"/>
    <col min="18" max="18" width="9.28515625" style="399" customWidth="1"/>
    <col min="19" max="19" width="9.140625" style="399"/>
    <col min="20" max="20" width="12.28515625" style="399" customWidth="1"/>
    <col min="21" max="16384" width="9.140625" style="399"/>
  </cols>
  <sheetData>
    <row r="1" spans="1:20" s="389" customFormat="1" ht="15.75" x14ac:dyDescent="0.25">
      <c r="C1" s="177"/>
      <c r="D1" s="177"/>
      <c r="E1" s="177"/>
      <c r="F1" s="177"/>
      <c r="G1" s="177"/>
      <c r="H1" s="177"/>
      <c r="I1" s="178" t="s">
        <v>0</v>
      </c>
      <c r="J1" s="177"/>
      <c r="Q1" s="1685" t="s">
        <v>493</v>
      </c>
      <c r="R1" s="1685"/>
    </row>
    <row r="2" spans="1:20" s="389" customFormat="1" ht="20.25" x14ac:dyDescent="0.3">
      <c r="G2" s="1480" t="s">
        <v>640</v>
      </c>
      <c r="H2" s="1480"/>
      <c r="I2" s="1480"/>
      <c r="J2" s="1480"/>
      <c r="K2" s="1480"/>
      <c r="L2" s="1480"/>
      <c r="M2" s="1480"/>
      <c r="N2" s="77"/>
      <c r="O2" s="77"/>
      <c r="P2" s="77"/>
      <c r="Q2" s="77"/>
    </row>
    <row r="3" spans="1:20" s="389" customFormat="1" ht="20.25" x14ac:dyDescent="0.3">
      <c r="G3" s="379"/>
      <c r="H3" s="379"/>
      <c r="I3" s="379"/>
      <c r="J3" s="379"/>
      <c r="K3" s="379"/>
      <c r="L3" s="379"/>
      <c r="M3" s="379"/>
      <c r="N3" s="77"/>
      <c r="O3" s="77"/>
      <c r="P3" s="77"/>
      <c r="Q3" s="77"/>
    </row>
    <row r="4" spans="1:20" ht="18" x14ac:dyDescent="0.25">
      <c r="B4" s="1686" t="s">
        <v>781</v>
      </c>
      <c r="C4" s="1686"/>
      <c r="D4" s="1686"/>
      <c r="E4" s="1686"/>
      <c r="F4" s="1686"/>
      <c r="G4" s="1686"/>
      <c r="H4" s="1686"/>
      <c r="I4" s="1686"/>
      <c r="J4" s="1686"/>
      <c r="K4" s="1686"/>
      <c r="L4" s="1686"/>
      <c r="M4" s="1686"/>
      <c r="N4" s="1686"/>
      <c r="O4" s="1686"/>
      <c r="P4" s="1686"/>
      <c r="Q4" s="1686"/>
      <c r="R4" s="1686"/>
      <c r="S4" s="1686"/>
      <c r="T4" s="1686"/>
    </row>
    <row r="5" spans="1:20" ht="15.75" x14ac:dyDescent="0.25">
      <c r="C5" s="409"/>
      <c r="D5" s="421"/>
      <c r="E5" s="409"/>
      <c r="F5" s="409"/>
      <c r="G5" s="409"/>
      <c r="H5" s="409"/>
      <c r="I5" s="409"/>
      <c r="J5" s="409"/>
      <c r="K5" s="409"/>
      <c r="L5" s="409"/>
      <c r="M5" s="409"/>
      <c r="N5" s="409"/>
      <c r="O5" s="409"/>
      <c r="P5" s="409"/>
      <c r="Q5" s="409"/>
      <c r="R5" s="409"/>
      <c r="S5" s="409"/>
      <c r="T5" s="409"/>
    </row>
    <row r="6" spans="1:20" x14ac:dyDescent="0.25">
      <c r="A6" s="420" t="s">
        <v>652</v>
      </c>
      <c r="B6" s="419" t="s">
        <v>780</v>
      </c>
    </row>
    <row r="7" spans="1:20" x14ac:dyDescent="0.25">
      <c r="B7" s="408"/>
      <c r="Q7" s="418" t="s">
        <v>121</v>
      </c>
    </row>
    <row r="8" spans="1:20" s="930" customFormat="1" ht="32.450000000000003" customHeight="1" x14ac:dyDescent="0.2">
      <c r="A8" s="1583" t="s">
        <v>2</v>
      </c>
      <c r="B8" s="1382" t="s">
        <v>886</v>
      </c>
      <c r="C8" s="1688" t="s">
        <v>409</v>
      </c>
      <c r="D8" s="1688"/>
      <c r="E8" s="1688"/>
      <c r="F8" s="1688"/>
      <c r="G8" s="1688" t="s">
        <v>410</v>
      </c>
      <c r="H8" s="1688"/>
      <c r="I8" s="1688"/>
      <c r="J8" s="1688"/>
      <c r="K8" s="1688" t="s">
        <v>411</v>
      </c>
      <c r="L8" s="1688"/>
      <c r="M8" s="1688"/>
      <c r="N8" s="1688"/>
      <c r="O8" s="1688" t="s">
        <v>412</v>
      </c>
      <c r="P8" s="1688"/>
      <c r="Q8" s="1688"/>
      <c r="R8" s="1689"/>
      <c r="S8" s="1687" t="s">
        <v>140</v>
      </c>
    </row>
    <row r="9" spans="1:20" s="413" customFormat="1" ht="75" customHeight="1" x14ac:dyDescent="0.2">
      <c r="A9" s="1583"/>
      <c r="B9" s="1382"/>
      <c r="C9" s="931" t="s">
        <v>137</v>
      </c>
      <c r="D9" s="932" t="s">
        <v>139</v>
      </c>
      <c r="E9" s="931" t="s">
        <v>120</v>
      </c>
      <c r="F9" s="932" t="s">
        <v>138</v>
      </c>
      <c r="G9" s="931" t="s">
        <v>205</v>
      </c>
      <c r="H9" s="932" t="s">
        <v>139</v>
      </c>
      <c r="I9" s="931" t="s">
        <v>120</v>
      </c>
      <c r="J9" s="932" t="s">
        <v>138</v>
      </c>
      <c r="K9" s="931" t="s">
        <v>205</v>
      </c>
      <c r="L9" s="932" t="s">
        <v>139</v>
      </c>
      <c r="M9" s="931" t="s">
        <v>120</v>
      </c>
      <c r="N9" s="932" t="s">
        <v>138</v>
      </c>
      <c r="O9" s="931" t="s">
        <v>205</v>
      </c>
      <c r="P9" s="932" t="s">
        <v>139</v>
      </c>
      <c r="Q9" s="931" t="s">
        <v>120</v>
      </c>
      <c r="R9" s="933" t="s">
        <v>138</v>
      </c>
      <c r="S9" s="1687"/>
    </row>
    <row r="10" spans="1:20" s="404" customFormat="1" ht="16.149999999999999" customHeight="1" x14ac:dyDescent="0.25">
      <c r="A10" s="382">
        <v>1</v>
      </c>
      <c r="B10" s="417">
        <v>2</v>
      </c>
      <c r="C10" s="416">
        <v>3</v>
      </c>
      <c r="D10" s="416">
        <v>4</v>
      </c>
      <c r="E10" s="416">
        <v>5</v>
      </c>
      <c r="F10" s="416">
        <v>6</v>
      </c>
      <c r="G10" s="416">
        <v>7</v>
      </c>
      <c r="H10" s="416">
        <v>8</v>
      </c>
      <c r="I10" s="416">
        <v>9</v>
      </c>
      <c r="J10" s="416">
        <v>10</v>
      </c>
      <c r="K10" s="416">
        <v>11</v>
      </c>
      <c r="L10" s="416">
        <v>12</v>
      </c>
      <c r="M10" s="416">
        <v>13</v>
      </c>
      <c r="N10" s="416">
        <v>14</v>
      </c>
      <c r="O10" s="416">
        <v>15</v>
      </c>
      <c r="P10" s="416">
        <v>16</v>
      </c>
      <c r="Q10" s="416">
        <v>17</v>
      </c>
      <c r="R10" s="415">
        <v>18</v>
      </c>
      <c r="S10" s="414">
        <v>19</v>
      </c>
    </row>
    <row r="11" spans="1:20" s="413" customFormat="1" ht="46.5" customHeight="1" x14ac:dyDescent="0.2">
      <c r="A11" s="380">
        <v>1</v>
      </c>
      <c r="B11" s="1197" t="s">
        <v>693</v>
      </c>
      <c r="C11" s="630">
        <v>205</v>
      </c>
      <c r="D11" s="630">
        <f>C11</f>
        <v>205</v>
      </c>
      <c r="E11" s="630">
        <v>3.32</v>
      </c>
      <c r="F11" s="938">
        <f>D11*E11</f>
        <v>680.6</v>
      </c>
      <c r="G11" s="630">
        <v>210</v>
      </c>
      <c r="H11" s="630">
        <v>210</v>
      </c>
      <c r="I11" s="630">
        <v>3.32</v>
      </c>
      <c r="J11" s="938">
        <f>H11*I11</f>
        <v>697.19999999999993</v>
      </c>
      <c r="K11" s="630">
        <v>0</v>
      </c>
      <c r="L11" s="630">
        <v>0</v>
      </c>
      <c r="M11" s="630">
        <v>0</v>
      </c>
      <c r="N11" s="630">
        <v>0</v>
      </c>
      <c r="O11" s="630">
        <v>0</v>
      </c>
      <c r="P11" s="630">
        <v>0</v>
      </c>
      <c r="Q11" s="630">
        <v>0</v>
      </c>
      <c r="R11" s="631">
        <v>0</v>
      </c>
      <c r="S11" s="937">
        <f>F11+J11</f>
        <v>1377.8</v>
      </c>
    </row>
    <row r="12" spans="1:20" s="413" customFormat="1" ht="46.5" customHeight="1" x14ac:dyDescent="0.2">
      <c r="A12" s="380">
        <v>2</v>
      </c>
      <c r="B12" s="1197" t="s">
        <v>876</v>
      </c>
      <c r="C12" s="630">
        <v>75</v>
      </c>
      <c r="D12" s="630">
        <f>C12</f>
        <v>75</v>
      </c>
      <c r="E12" s="630">
        <v>3.32</v>
      </c>
      <c r="F12" s="938">
        <f>D12*E12</f>
        <v>249</v>
      </c>
      <c r="G12" s="630">
        <v>0</v>
      </c>
      <c r="H12" s="630">
        <v>0</v>
      </c>
      <c r="I12" s="630">
        <v>0</v>
      </c>
      <c r="J12" s="630">
        <v>0</v>
      </c>
      <c r="K12" s="630">
        <v>0</v>
      </c>
      <c r="L12" s="630">
        <v>0</v>
      </c>
      <c r="M12" s="630">
        <v>0</v>
      </c>
      <c r="N12" s="630">
        <v>0</v>
      </c>
      <c r="O12" s="630">
        <v>0</v>
      </c>
      <c r="P12" s="630">
        <v>0</v>
      </c>
      <c r="Q12" s="630">
        <v>0</v>
      </c>
      <c r="R12" s="631">
        <v>0</v>
      </c>
      <c r="S12" s="937">
        <f>F12+J12</f>
        <v>249</v>
      </c>
    </row>
    <row r="13" spans="1:20" s="1199" customFormat="1" ht="46.5" customHeight="1" x14ac:dyDescent="0.2">
      <c r="A13" s="1146"/>
      <c r="B13" s="1198" t="s">
        <v>15</v>
      </c>
      <c r="C13" s="1195">
        <f>C11+C12</f>
        <v>280</v>
      </c>
      <c r="D13" s="1195">
        <f>D11+D12</f>
        <v>280</v>
      </c>
      <c r="E13" s="1195"/>
      <c r="F13" s="979">
        <f>F11+F12</f>
        <v>929.6</v>
      </c>
      <c r="G13" s="1195">
        <f>G11+G12</f>
        <v>210</v>
      </c>
      <c r="H13" s="1195">
        <f>SUM(H12:H12)</f>
        <v>0</v>
      </c>
      <c r="I13" s="1195"/>
      <c r="J13" s="979">
        <f t="shared" ref="J13:R13" si="0">SUM(J12:J12)</f>
        <v>0</v>
      </c>
      <c r="K13" s="1195">
        <f t="shared" si="0"/>
        <v>0</v>
      </c>
      <c r="L13" s="1195">
        <f t="shared" si="0"/>
        <v>0</v>
      </c>
      <c r="M13" s="1195">
        <f t="shared" si="0"/>
        <v>0</v>
      </c>
      <c r="N13" s="1195">
        <f t="shared" si="0"/>
        <v>0</v>
      </c>
      <c r="O13" s="1195">
        <f t="shared" si="0"/>
        <v>0</v>
      </c>
      <c r="P13" s="1195">
        <f t="shared" si="0"/>
        <v>0</v>
      </c>
      <c r="Q13" s="1195">
        <f t="shared" si="0"/>
        <v>0</v>
      </c>
      <c r="R13" s="1195">
        <f t="shared" si="0"/>
        <v>0</v>
      </c>
      <c r="S13" s="979">
        <f>S11+S12</f>
        <v>1626.8</v>
      </c>
    </row>
    <row r="14" spans="1:20" s="412" customFormat="1" x14ac:dyDescent="0.2">
      <c r="B14" s="426"/>
      <c r="C14" s="427"/>
      <c r="D14" s="427"/>
      <c r="E14" s="427"/>
      <c r="F14" s="427"/>
      <c r="G14" s="427"/>
      <c r="H14" s="427"/>
      <c r="I14" s="427"/>
      <c r="J14" s="427"/>
      <c r="K14" s="427"/>
      <c r="L14" s="427"/>
      <c r="M14" s="427"/>
      <c r="N14" s="427"/>
      <c r="O14" s="427"/>
      <c r="P14" s="427"/>
      <c r="Q14" s="427"/>
      <c r="R14" s="427"/>
      <c r="S14" s="427"/>
    </row>
    <row r="15" spans="1:20" s="412" customFormat="1" x14ac:dyDescent="0.2">
      <c r="B15" s="426"/>
      <c r="C15" s="1210">
        <f>C13+G13</f>
        <v>490</v>
      </c>
      <c r="D15" s="427"/>
      <c r="E15" s="427"/>
      <c r="F15" s="427"/>
      <c r="G15" s="427"/>
      <c r="H15" s="427"/>
      <c r="I15" s="427"/>
      <c r="J15" s="427"/>
      <c r="K15" s="427"/>
      <c r="L15" s="427"/>
      <c r="M15" s="427"/>
      <c r="N15" s="1347" t="s">
        <v>1055</v>
      </c>
      <c r="O15" s="1347"/>
      <c r="P15" s="1347"/>
      <c r="Q15" s="164"/>
      <c r="R15" s="427"/>
      <c r="S15" s="427"/>
    </row>
    <row r="16" spans="1:20" ht="15.75" customHeight="1" x14ac:dyDescent="0.25">
      <c r="A16" s="411" t="s">
        <v>443</v>
      </c>
      <c r="B16" s="410"/>
      <c r="C16" s="410"/>
      <c r="D16" s="410"/>
      <c r="E16" s="410"/>
      <c r="F16" s="410"/>
      <c r="G16" s="410"/>
      <c r="H16" s="410"/>
      <c r="I16" s="410"/>
      <c r="J16" s="410"/>
      <c r="K16" s="410"/>
      <c r="L16" s="410"/>
      <c r="M16" s="410"/>
      <c r="N16" s="1287" t="s">
        <v>1056</v>
      </c>
      <c r="O16" s="1287"/>
      <c r="P16" s="1287"/>
      <c r="Q16" s="164"/>
      <c r="R16" s="410"/>
      <c r="S16" s="410"/>
    </row>
    <row r="17" spans="1:19" s="389" customFormat="1" ht="12.75" x14ac:dyDescent="0.2">
      <c r="A17" s="1389" t="s">
        <v>1042</v>
      </c>
      <c r="B17" s="1389"/>
      <c r="G17" s="65"/>
      <c r="H17" s="65"/>
      <c r="K17" s="65"/>
      <c r="L17" s="65"/>
      <c r="M17" s="65"/>
      <c r="N17" s="65"/>
      <c r="O17" s="65"/>
      <c r="P17" s="65"/>
      <c r="Q17" s="65"/>
      <c r="R17" s="1691" t="s">
        <v>11</v>
      </c>
      <c r="S17" s="1691"/>
    </row>
    <row r="18" spans="1:19" s="389" customFormat="1" ht="12.75" customHeight="1" x14ac:dyDescent="0.2">
      <c r="J18" s="65"/>
      <c r="K18" s="1690"/>
      <c r="L18" s="1690"/>
      <c r="M18" s="1690"/>
      <c r="N18" s="1690"/>
      <c r="O18" s="1690"/>
      <c r="P18" s="1690"/>
      <c r="Q18" s="1690"/>
      <c r="R18" s="1690"/>
      <c r="S18" s="1690"/>
    </row>
    <row r="19" spans="1:19" s="389" customFormat="1" ht="12.75" customHeight="1" x14ac:dyDescent="0.2">
      <c r="J19" s="1690"/>
      <c r="K19" s="1690"/>
      <c r="L19" s="1690"/>
      <c r="M19" s="1690"/>
      <c r="N19" s="1690"/>
      <c r="O19" s="1690"/>
      <c r="P19" s="1690"/>
      <c r="Q19" s="1690"/>
      <c r="R19" s="1690"/>
      <c r="S19" s="1690"/>
    </row>
    <row r="20" spans="1:19" s="389" customFormat="1" ht="12.75" x14ac:dyDescent="0.2">
      <c r="A20" s="65"/>
      <c r="B20" s="65"/>
      <c r="K20" s="65"/>
      <c r="L20" s="65"/>
      <c r="M20" s="65"/>
      <c r="N20" s="65"/>
      <c r="O20" s="65"/>
      <c r="P20" s="65"/>
      <c r="Q20" s="1678"/>
      <c r="R20" s="1678"/>
      <c r="S20" s="1678"/>
    </row>
    <row r="22" spans="1:19" ht="15.75" thickBot="1" x14ac:dyDescent="0.3"/>
    <row r="23" spans="1:19" x14ac:dyDescent="0.25">
      <c r="D23" s="1108" t="s">
        <v>1077</v>
      </c>
      <c r="E23" s="1109" t="s">
        <v>1078</v>
      </c>
      <c r="F23" s="1109" t="s">
        <v>1079</v>
      </c>
      <c r="G23" s="1110" t="s">
        <v>1080</v>
      </c>
    </row>
    <row r="24" spans="1:19" ht="15.75" thickBot="1" x14ac:dyDescent="0.3">
      <c r="D24" s="1106">
        <v>817</v>
      </c>
      <c r="E24" s="1107">
        <v>327</v>
      </c>
      <c r="F24" s="1111">
        <f>D24-E24</f>
        <v>490</v>
      </c>
      <c r="G24" s="1131" t="s">
        <v>1076</v>
      </c>
    </row>
  </sheetData>
  <mergeCells count="17">
    <mergeCell ref="K18:S18"/>
    <mergeCell ref="J19:S19"/>
    <mergeCell ref="Q20:S20"/>
    <mergeCell ref="A8:A9"/>
    <mergeCell ref="B8:B9"/>
    <mergeCell ref="C8:F8"/>
    <mergeCell ref="G8:J8"/>
    <mergeCell ref="K8:N8"/>
    <mergeCell ref="R17:S17"/>
    <mergeCell ref="A17:B17"/>
    <mergeCell ref="N15:P15"/>
    <mergeCell ref="N16:P16"/>
    <mergeCell ref="Q1:R1"/>
    <mergeCell ref="G2:M2"/>
    <mergeCell ref="B4:T4"/>
    <mergeCell ref="S8:S9"/>
    <mergeCell ref="O8:R8"/>
  </mergeCells>
  <printOptions horizontalCentered="1"/>
  <pageMargins left="0.70866141732283472" right="0.70866141732283472" top="0.23622047244094491" bottom="0" header="0.31496062992125984" footer="0.31496062992125984"/>
  <pageSetup paperSize="9" scale="6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3"/>
  <sheetViews>
    <sheetView view="pageBreakPreview" topLeftCell="A4" zoomScaleNormal="80" zoomScaleSheetLayoutView="100" workbookViewId="0">
      <selection activeCell="C13" sqref="C13"/>
    </sheetView>
  </sheetViews>
  <sheetFormatPr defaultColWidth="9.140625" defaultRowHeight="15" x14ac:dyDescent="0.25"/>
  <cols>
    <col min="1" max="1" width="9.140625" style="399"/>
    <col min="2" max="2" width="25.140625" style="399" customWidth="1"/>
    <col min="3" max="6" width="21" style="399" customWidth="1"/>
    <col min="7" max="7" width="15.5703125" style="399" customWidth="1"/>
    <col min="8" max="8" width="12.28515625" style="399" customWidth="1"/>
    <col min="9" max="16384" width="9.140625" style="399"/>
  </cols>
  <sheetData>
    <row r="1" spans="1:12" s="389" customFormat="1" x14ac:dyDescent="0.2">
      <c r="C1" s="177"/>
      <c r="D1" s="177"/>
      <c r="E1" s="177"/>
      <c r="F1" s="1685" t="s">
        <v>653</v>
      </c>
      <c r="G1" s="1685"/>
    </row>
    <row r="2" spans="1:12" s="389" customFormat="1" ht="30.75" customHeight="1" x14ac:dyDescent="0.3">
      <c r="B2" s="1480" t="s">
        <v>704</v>
      </c>
      <c r="C2" s="1480"/>
      <c r="D2" s="1480"/>
      <c r="E2" s="1480"/>
      <c r="F2" s="1480"/>
      <c r="G2" s="77"/>
      <c r="H2" s="77"/>
      <c r="I2" s="77"/>
    </row>
    <row r="3" spans="1:12" s="389" customFormat="1" ht="20.25" x14ac:dyDescent="0.3">
      <c r="G3" s="379"/>
    </row>
    <row r="4" spans="1:12" ht="18" x14ac:dyDescent="0.25">
      <c r="B4" s="1677" t="s">
        <v>654</v>
      </c>
      <c r="C4" s="1677"/>
      <c r="D4" s="1677"/>
      <c r="E4" s="1677"/>
      <c r="F4" s="1677"/>
      <c r="G4" s="1677"/>
      <c r="H4" s="1677"/>
    </row>
    <row r="5" spans="1:12" ht="15.75" x14ac:dyDescent="0.25">
      <c r="C5" s="409"/>
      <c r="D5" s="421"/>
      <c r="E5" s="409"/>
      <c r="F5" s="409"/>
      <c r="G5" s="409"/>
      <c r="H5" s="409"/>
    </row>
    <row r="6" spans="1:12" x14ac:dyDescent="0.25">
      <c r="A6" s="420" t="s">
        <v>652</v>
      </c>
      <c r="B6" s="419" t="s">
        <v>780</v>
      </c>
    </row>
    <row r="7" spans="1:12" x14ac:dyDescent="0.25">
      <c r="B7" s="423"/>
    </row>
    <row r="8" spans="1:12" s="404" customFormat="1" ht="30.75" customHeight="1" thickBot="1" x14ac:dyDescent="0.3">
      <c r="A8" s="1692" t="s">
        <v>2</v>
      </c>
      <c r="B8" s="1382" t="s">
        <v>886</v>
      </c>
      <c r="C8" s="1693" t="s">
        <v>655</v>
      </c>
      <c r="D8" s="1694" t="s">
        <v>656</v>
      </c>
      <c r="E8" s="1693" t="s">
        <v>657</v>
      </c>
      <c r="F8" s="1693"/>
      <c r="G8" s="1693"/>
    </row>
    <row r="9" spans="1:12" s="404" customFormat="1" ht="48.75" customHeight="1" x14ac:dyDescent="0.25">
      <c r="A9" s="1692"/>
      <c r="B9" s="1382"/>
      <c r="C9" s="1693"/>
      <c r="D9" s="1695"/>
      <c r="E9" s="633" t="s">
        <v>658</v>
      </c>
      <c r="F9" s="633" t="s">
        <v>659</v>
      </c>
      <c r="G9" s="633" t="s">
        <v>15</v>
      </c>
      <c r="H9" s="654"/>
      <c r="I9" s="1108" t="s">
        <v>1077</v>
      </c>
      <c r="J9" s="1109" t="s">
        <v>1078</v>
      </c>
      <c r="K9" s="1109" t="s">
        <v>1079</v>
      </c>
      <c r="L9" s="1110" t="s">
        <v>1080</v>
      </c>
    </row>
    <row r="10" spans="1:12" s="404" customFormat="1" ht="16.149999999999999" customHeight="1" thickBot="1" x14ac:dyDescent="0.3">
      <c r="A10" s="634">
        <v>1</v>
      </c>
      <c r="B10" s="635">
        <v>2</v>
      </c>
      <c r="C10" s="635">
        <v>3</v>
      </c>
      <c r="D10" s="635">
        <v>4</v>
      </c>
      <c r="E10" s="636">
        <v>5</v>
      </c>
      <c r="F10" s="636">
        <v>6</v>
      </c>
      <c r="G10" s="636">
        <v>7</v>
      </c>
      <c r="H10" s="654"/>
      <c r="I10" s="1106">
        <v>817</v>
      </c>
      <c r="J10" s="1107">
        <v>327</v>
      </c>
      <c r="K10" s="1111">
        <f>I10-J10</f>
        <v>490</v>
      </c>
      <c r="L10" s="1112" t="s">
        <v>1076</v>
      </c>
    </row>
    <row r="11" spans="1:12" s="404" customFormat="1" ht="16.149999999999999" customHeight="1" x14ac:dyDescent="0.25">
      <c r="A11" s="896">
        <v>1</v>
      </c>
      <c r="B11" s="617" t="s">
        <v>693</v>
      </c>
      <c r="C11" s="896">
        <v>147</v>
      </c>
      <c r="D11" s="644">
        <f>C11</f>
        <v>147</v>
      </c>
      <c r="E11" s="645">
        <f>D11*10000/100000</f>
        <v>14.7</v>
      </c>
      <c r="F11" s="645">
        <f>E11*0/100000</f>
        <v>0</v>
      </c>
      <c r="G11" s="897">
        <f>SUM(E11:F11)</f>
        <v>14.7</v>
      </c>
      <c r="H11" s="654"/>
    </row>
    <row r="12" spans="1:12" s="422" customFormat="1" ht="36.75" customHeight="1" x14ac:dyDescent="0.2">
      <c r="A12" s="644">
        <v>2</v>
      </c>
      <c r="B12" s="637" t="s">
        <v>876</v>
      </c>
      <c r="C12" s="644">
        <v>83</v>
      </c>
      <c r="D12" s="644">
        <f>C12</f>
        <v>83</v>
      </c>
      <c r="E12" s="645">
        <f>D12*10000/100000</f>
        <v>8.3000000000000007</v>
      </c>
      <c r="F12" s="645">
        <f>E12*0/100000</f>
        <v>0</v>
      </c>
      <c r="G12" s="645">
        <f>SUM(E12:F12)</f>
        <v>8.3000000000000007</v>
      </c>
      <c r="H12" s="655"/>
    </row>
    <row r="13" spans="1:12" s="899" customFormat="1" ht="36.75" customHeight="1" x14ac:dyDescent="0.2">
      <c r="A13" s="1697" t="s">
        <v>15</v>
      </c>
      <c r="B13" s="1698"/>
      <c r="C13" s="1209">
        <f>C11+C12</f>
        <v>230</v>
      </c>
      <c r="D13" s="638">
        <f>D11+D12</f>
        <v>230</v>
      </c>
      <c r="E13" s="639">
        <f>E11+E12</f>
        <v>23</v>
      </c>
      <c r="F13" s="639">
        <f>F11+F12</f>
        <v>0</v>
      </c>
      <c r="G13" s="639">
        <f>G11+G12</f>
        <v>23</v>
      </c>
      <c r="H13" s="898"/>
    </row>
    <row r="14" spans="1:12" s="901" customFormat="1" ht="36.75" customHeight="1" x14ac:dyDescent="0.2">
      <c r="A14" s="143"/>
      <c r="B14" s="143"/>
      <c r="E14" s="143"/>
      <c r="F14" s="143"/>
      <c r="G14" s="143"/>
      <c r="H14" s="900"/>
      <c r="I14" s="900"/>
      <c r="J14" s="900"/>
      <c r="K14" s="900"/>
    </row>
    <row r="15" spans="1:12" x14ac:dyDescent="0.25">
      <c r="A15" s="640"/>
      <c r="B15" s="640"/>
      <c r="C15" s="640"/>
      <c r="D15" s="640"/>
      <c r="E15" s="640"/>
      <c r="F15" s="1696"/>
      <c r="G15" s="1696"/>
    </row>
    <row r="16" spans="1:12" x14ac:dyDescent="0.25">
      <c r="A16" s="1389" t="s">
        <v>1042</v>
      </c>
      <c r="B16" s="1389"/>
      <c r="C16" s="143"/>
      <c r="D16" s="143"/>
      <c r="E16" s="1287" t="s">
        <v>1055</v>
      </c>
      <c r="F16" s="1287"/>
      <c r="G16" s="1287"/>
      <c r="H16" s="164"/>
      <c r="I16" s="143"/>
      <c r="J16" s="143"/>
    </row>
    <row r="17" spans="1:10" x14ac:dyDescent="0.25">
      <c r="B17" s="143"/>
      <c r="E17" s="1287" t="s">
        <v>1056</v>
      </c>
      <c r="F17" s="1287"/>
      <c r="G17" s="1287"/>
      <c r="H17" s="164"/>
      <c r="I17" s="143"/>
      <c r="J17" s="143"/>
    </row>
    <row r="18" spans="1:10" x14ac:dyDescent="0.25">
      <c r="A18" s="389"/>
      <c r="B18" s="65"/>
      <c r="E18" s="1678"/>
      <c r="F18" s="1678"/>
      <c r="G18" s="1678"/>
    </row>
    <row r="22" spans="1:10" ht="15.75" thickBot="1" x14ac:dyDescent="0.3">
      <c r="C22" s="1113">
        <v>327</v>
      </c>
      <c r="D22" s="1113">
        <v>327</v>
      </c>
    </row>
    <row r="23" spans="1:10" ht="15.75" thickBot="1" x14ac:dyDescent="0.3">
      <c r="C23" s="65"/>
      <c r="D23" s="1115" t="s">
        <v>1076</v>
      </c>
    </row>
  </sheetData>
  <mergeCells count="14">
    <mergeCell ref="E18:G18"/>
    <mergeCell ref="F1:G1"/>
    <mergeCell ref="B2:F2"/>
    <mergeCell ref="B4:H4"/>
    <mergeCell ref="A8:A9"/>
    <mergeCell ref="B8:B9"/>
    <mergeCell ref="C8:C9"/>
    <mergeCell ref="D8:D9"/>
    <mergeCell ref="E8:G8"/>
    <mergeCell ref="F15:G15"/>
    <mergeCell ref="A16:B16"/>
    <mergeCell ref="A13:B13"/>
    <mergeCell ref="E16:G16"/>
    <mergeCell ref="E17:G17"/>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9"/>
  <sheetViews>
    <sheetView view="pageBreakPreview" topLeftCell="L4" zoomScale="90" zoomScaleNormal="90" zoomScaleSheetLayoutView="90" workbookViewId="0">
      <selection activeCell="T14" sqref="T14"/>
    </sheetView>
  </sheetViews>
  <sheetFormatPr defaultColWidth="9.140625" defaultRowHeight="15" x14ac:dyDescent="0.25"/>
  <cols>
    <col min="1" max="1" width="9.140625" style="49"/>
    <col min="2" max="2" width="11.28515625" style="49" customWidth="1"/>
    <col min="3" max="3" width="12" style="49" customWidth="1"/>
    <col min="4" max="4" width="11.28515625" style="49" customWidth="1"/>
    <col min="5" max="5" width="7.42578125" style="49" customWidth="1"/>
    <col min="6" max="6" width="9.140625" style="49" customWidth="1"/>
    <col min="7" max="7" width="9.5703125" style="49" customWidth="1"/>
    <col min="8" max="8" width="10.7109375" style="49" customWidth="1"/>
    <col min="9" max="9" width="6.85546875" style="49" customWidth="1"/>
    <col min="10" max="10" width="9.28515625" style="49" customWidth="1"/>
    <col min="11" max="11" width="10.5703125" style="49" customWidth="1"/>
    <col min="12" max="12" width="8.7109375" style="49" customWidth="1"/>
    <col min="13" max="13" width="7.42578125" style="49" customWidth="1"/>
    <col min="14" max="14" width="8.5703125" style="49" customWidth="1"/>
    <col min="15" max="15" width="8.7109375" style="49" customWidth="1"/>
    <col min="16" max="16" width="8.5703125" style="49" customWidth="1"/>
    <col min="17" max="17" width="7.85546875" style="49" customWidth="1"/>
    <col min="18" max="18" width="8.5703125" style="49" customWidth="1"/>
    <col min="19" max="20" width="10.5703125" style="49" customWidth="1"/>
    <col min="21" max="21" width="11.140625" style="49" customWidth="1"/>
    <col min="22" max="22" width="10.7109375" style="49" bestFit="1" customWidth="1"/>
    <col min="23" max="16384" width="9.140625" style="49"/>
  </cols>
  <sheetData>
    <row r="1" spans="1:24" s="95" customFormat="1" ht="15.75" x14ac:dyDescent="0.25">
      <c r="C1" s="177"/>
      <c r="D1" s="177"/>
      <c r="E1" s="177"/>
      <c r="F1" s="177"/>
      <c r="G1" s="177"/>
      <c r="H1" s="177"/>
      <c r="I1" s="178" t="s">
        <v>0</v>
      </c>
      <c r="J1" s="178"/>
      <c r="S1" s="179"/>
      <c r="T1" s="179"/>
      <c r="U1" s="1704" t="s">
        <v>494</v>
      </c>
      <c r="V1" s="1704"/>
      <c r="W1" s="66"/>
      <c r="X1" s="66"/>
    </row>
    <row r="2" spans="1:24" s="95" customFormat="1" ht="20.25" x14ac:dyDescent="0.3">
      <c r="E2" s="1480" t="s">
        <v>704</v>
      </c>
      <c r="F2" s="1480"/>
      <c r="G2" s="1480"/>
      <c r="H2" s="1480"/>
      <c r="I2" s="1480"/>
      <c r="J2" s="1480"/>
      <c r="K2" s="1480"/>
      <c r="L2" s="1480"/>
      <c r="M2" s="1480"/>
      <c r="N2" s="1480"/>
      <c r="O2" s="1480"/>
      <c r="P2" s="1480"/>
    </row>
    <row r="3" spans="1:24" s="95" customFormat="1" ht="20.25" x14ac:dyDescent="0.3">
      <c r="H3" s="77"/>
      <c r="I3" s="77"/>
      <c r="J3" s="77"/>
      <c r="K3" s="77"/>
      <c r="L3" s="77"/>
      <c r="M3" s="77"/>
      <c r="N3" s="77"/>
      <c r="O3" s="77"/>
      <c r="P3" s="77"/>
    </row>
    <row r="4" spans="1:24" ht="15.75" x14ac:dyDescent="0.25">
      <c r="C4" s="1579" t="s">
        <v>787</v>
      </c>
      <c r="D4" s="1579"/>
      <c r="E4" s="1579"/>
      <c r="F4" s="1579"/>
      <c r="G4" s="1579"/>
      <c r="H4" s="1579"/>
      <c r="I4" s="1579"/>
      <c r="J4" s="1579"/>
      <c r="K4" s="1579"/>
      <c r="L4" s="1579"/>
      <c r="M4" s="1579"/>
      <c r="N4" s="1579"/>
      <c r="O4" s="1579"/>
      <c r="P4" s="1579"/>
      <c r="Q4" s="1579"/>
      <c r="R4" s="55"/>
      <c r="S4" s="182"/>
      <c r="T4" s="182"/>
      <c r="U4" s="182"/>
      <c r="V4" s="182"/>
      <c r="W4" s="178"/>
    </row>
    <row r="5" spans="1:24" x14ac:dyDescent="0.25">
      <c r="C5" s="50"/>
      <c r="D5" s="50"/>
      <c r="E5" s="50"/>
      <c r="F5" s="50"/>
      <c r="G5" s="50"/>
      <c r="H5" s="50"/>
      <c r="M5" s="50"/>
      <c r="N5" s="50"/>
      <c r="O5" s="50"/>
      <c r="P5" s="50"/>
      <c r="Q5" s="50"/>
      <c r="R5" s="50"/>
      <c r="S5" s="50"/>
      <c r="T5" s="50"/>
      <c r="U5" s="50"/>
      <c r="V5" s="50"/>
      <c r="W5" s="50"/>
    </row>
    <row r="6" spans="1:24" x14ac:dyDescent="0.25">
      <c r="A6" s="51" t="s">
        <v>647</v>
      </c>
      <c r="B6" s="180" t="s">
        <v>780</v>
      </c>
    </row>
    <row r="7" spans="1:24" x14ac:dyDescent="0.25">
      <c r="B7" s="181"/>
    </row>
    <row r="8" spans="1:24" s="51" customFormat="1" ht="24.75" customHeight="1" x14ac:dyDescent="0.25">
      <c r="A8" s="1583" t="s">
        <v>2</v>
      </c>
      <c r="B8" s="1705" t="s">
        <v>886</v>
      </c>
      <c r="C8" s="1706" t="s">
        <v>660</v>
      </c>
      <c r="D8" s="1707"/>
      <c r="E8" s="1707"/>
      <c r="F8" s="1707"/>
      <c r="G8" s="1706" t="s">
        <v>661</v>
      </c>
      <c r="H8" s="1707"/>
      <c r="I8" s="1707"/>
      <c r="J8" s="1707"/>
      <c r="K8" s="1706" t="s">
        <v>662</v>
      </c>
      <c r="L8" s="1707"/>
      <c r="M8" s="1707"/>
      <c r="N8" s="1707"/>
      <c r="O8" s="1706" t="s">
        <v>663</v>
      </c>
      <c r="P8" s="1707"/>
      <c r="Q8" s="1707"/>
      <c r="R8" s="1707"/>
      <c r="S8" s="1708" t="s">
        <v>15</v>
      </c>
      <c r="T8" s="1709"/>
      <c r="U8" s="1709"/>
      <c r="V8" s="1709"/>
    </row>
    <row r="9" spans="1:24" s="52" customFormat="1" ht="29.25" customHeight="1" x14ac:dyDescent="0.25">
      <c r="A9" s="1583"/>
      <c r="B9" s="1705"/>
      <c r="C9" s="1699" t="s">
        <v>664</v>
      </c>
      <c r="D9" s="1701" t="s">
        <v>665</v>
      </c>
      <c r="E9" s="1702"/>
      <c r="F9" s="1703"/>
      <c r="G9" s="1699" t="s">
        <v>664</v>
      </c>
      <c r="H9" s="1701" t="s">
        <v>665</v>
      </c>
      <c r="I9" s="1702"/>
      <c r="J9" s="1703"/>
      <c r="K9" s="1699" t="s">
        <v>664</v>
      </c>
      <c r="L9" s="1701" t="s">
        <v>665</v>
      </c>
      <c r="M9" s="1702"/>
      <c r="N9" s="1703"/>
      <c r="O9" s="1699" t="s">
        <v>664</v>
      </c>
      <c r="P9" s="1701" t="s">
        <v>665</v>
      </c>
      <c r="Q9" s="1702"/>
      <c r="R9" s="1703"/>
      <c r="S9" s="1699" t="s">
        <v>664</v>
      </c>
      <c r="T9" s="1701" t="s">
        <v>665</v>
      </c>
      <c r="U9" s="1702"/>
      <c r="V9" s="1703"/>
    </row>
    <row r="10" spans="1:24" s="52" customFormat="1" ht="46.5" customHeight="1" x14ac:dyDescent="0.25">
      <c r="A10" s="1583"/>
      <c r="B10" s="1705"/>
      <c r="C10" s="1700"/>
      <c r="D10" s="641" t="s">
        <v>666</v>
      </c>
      <c r="E10" s="641" t="s">
        <v>170</v>
      </c>
      <c r="F10" s="641" t="s">
        <v>15</v>
      </c>
      <c r="G10" s="1700"/>
      <c r="H10" s="641" t="s">
        <v>666</v>
      </c>
      <c r="I10" s="641" t="s">
        <v>170</v>
      </c>
      <c r="J10" s="641" t="s">
        <v>15</v>
      </c>
      <c r="K10" s="1700"/>
      <c r="L10" s="641" t="s">
        <v>666</v>
      </c>
      <c r="M10" s="641" t="s">
        <v>170</v>
      </c>
      <c r="N10" s="641" t="s">
        <v>15</v>
      </c>
      <c r="O10" s="1700"/>
      <c r="P10" s="641" t="s">
        <v>666</v>
      </c>
      <c r="Q10" s="641" t="s">
        <v>170</v>
      </c>
      <c r="R10" s="641" t="s">
        <v>15</v>
      </c>
      <c r="S10" s="1700"/>
      <c r="T10" s="641" t="s">
        <v>666</v>
      </c>
      <c r="U10" s="641" t="s">
        <v>170</v>
      </c>
      <c r="V10" s="641" t="s">
        <v>15</v>
      </c>
    </row>
    <row r="11" spans="1:24" s="88" customFormat="1" ht="16.149999999999999" customHeight="1" x14ac:dyDescent="0.25">
      <c r="A11" s="183">
        <v>1</v>
      </c>
      <c r="B11" s="87">
        <v>2</v>
      </c>
      <c r="C11" s="642">
        <v>3</v>
      </c>
      <c r="D11" s="643">
        <v>4</v>
      </c>
      <c r="E11" s="642">
        <v>5</v>
      </c>
      <c r="F11" s="642">
        <v>6</v>
      </c>
      <c r="G11" s="643">
        <v>7</v>
      </c>
      <c r="H11" s="642">
        <v>8</v>
      </c>
      <c r="I11" s="642">
        <v>9</v>
      </c>
      <c r="J11" s="643">
        <v>10</v>
      </c>
      <c r="K11" s="642">
        <v>11</v>
      </c>
      <c r="L11" s="642">
        <v>12</v>
      </c>
      <c r="M11" s="643">
        <v>13</v>
      </c>
      <c r="N11" s="642">
        <v>14</v>
      </c>
      <c r="O11" s="642">
        <v>15</v>
      </c>
      <c r="P11" s="643">
        <v>16</v>
      </c>
      <c r="Q11" s="642">
        <v>17</v>
      </c>
      <c r="R11" s="642">
        <v>18</v>
      </c>
      <c r="S11" s="643">
        <v>19</v>
      </c>
      <c r="T11" s="642">
        <v>20</v>
      </c>
      <c r="U11" s="642">
        <v>21</v>
      </c>
      <c r="V11" s="643">
        <v>22</v>
      </c>
    </row>
    <row r="12" spans="1:24" s="904" customFormat="1" ht="32.25" customHeight="1" x14ac:dyDescent="0.2">
      <c r="A12" s="316">
        <v>1</v>
      </c>
      <c r="B12" s="244" t="s">
        <v>693</v>
      </c>
      <c r="C12" s="902">
        <v>36</v>
      </c>
      <c r="D12" s="903">
        <f>C12*0.1</f>
        <v>3.6</v>
      </c>
      <c r="E12" s="902">
        <v>0</v>
      </c>
      <c r="F12" s="903">
        <f>D12+E12</f>
        <v>3.6</v>
      </c>
      <c r="G12" s="902">
        <v>0</v>
      </c>
      <c r="H12" s="902">
        <f>G12*0.15</f>
        <v>0</v>
      </c>
      <c r="I12" s="902">
        <v>0</v>
      </c>
      <c r="J12" s="903">
        <f>H12+I12</f>
        <v>0</v>
      </c>
      <c r="K12" s="902">
        <v>0</v>
      </c>
      <c r="L12" s="902">
        <v>0</v>
      </c>
      <c r="M12" s="902">
        <v>0</v>
      </c>
      <c r="N12" s="903">
        <f>L12+M12</f>
        <v>0</v>
      </c>
      <c r="O12" s="902">
        <v>0</v>
      </c>
      <c r="P12" s="902">
        <v>0</v>
      </c>
      <c r="Q12" s="902">
        <v>0</v>
      </c>
      <c r="R12" s="903">
        <f>P12+Q12</f>
        <v>0</v>
      </c>
      <c r="S12" s="902">
        <f>C12+G12</f>
        <v>36</v>
      </c>
      <c r="T12" s="903">
        <f>D12+H12</f>
        <v>3.6</v>
      </c>
      <c r="U12" s="902">
        <v>0</v>
      </c>
      <c r="V12" s="902">
        <v>32.15</v>
      </c>
    </row>
    <row r="13" spans="1:24" s="904" customFormat="1" ht="32.25" customHeight="1" x14ac:dyDescent="0.2">
      <c r="A13" s="316">
        <v>2</v>
      </c>
      <c r="B13" s="845" t="s">
        <v>876</v>
      </c>
      <c r="C13" s="902">
        <v>0</v>
      </c>
      <c r="D13" s="902">
        <f>(C13*10000)</f>
        <v>0</v>
      </c>
      <c r="E13" s="902"/>
      <c r="F13" s="903">
        <f>D13+E13</f>
        <v>0</v>
      </c>
      <c r="G13" s="902">
        <v>0</v>
      </c>
      <c r="H13" s="902">
        <f>(G13*10000)</f>
        <v>0</v>
      </c>
      <c r="I13" s="902">
        <v>0</v>
      </c>
      <c r="J13" s="903">
        <f>H13+I13</f>
        <v>0</v>
      </c>
      <c r="K13" s="902">
        <v>0</v>
      </c>
      <c r="L13" s="902">
        <v>0</v>
      </c>
      <c r="M13" s="902">
        <v>0</v>
      </c>
      <c r="N13" s="903">
        <f>L13+M13</f>
        <v>0</v>
      </c>
      <c r="O13" s="902">
        <v>0</v>
      </c>
      <c r="P13" s="902">
        <v>0</v>
      </c>
      <c r="Q13" s="902">
        <v>0</v>
      </c>
      <c r="R13" s="903">
        <f>P13+Q13</f>
        <v>0</v>
      </c>
      <c r="S13" s="902">
        <v>0</v>
      </c>
      <c r="T13" s="902">
        <v>0</v>
      </c>
      <c r="U13" s="902">
        <v>0</v>
      </c>
      <c r="V13" s="902">
        <v>0</v>
      </c>
    </row>
    <row r="14" spans="1:24" s="904" customFormat="1" ht="32.25" customHeight="1" x14ac:dyDescent="0.2">
      <c r="A14" s="1697" t="s">
        <v>15</v>
      </c>
      <c r="B14" s="1698"/>
      <c r="C14" s="902">
        <f t="shared" ref="C14:V14" si="0">SUM(C12:C13)</f>
        <v>36</v>
      </c>
      <c r="D14" s="902">
        <f t="shared" si="0"/>
        <v>3.6</v>
      </c>
      <c r="E14" s="902">
        <f t="shared" si="0"/>
        <v>0</v>
      </c>
      <c r="F14" s="902">
        <f t="shared" si="0"/>
        <v>3.6</v>
      </c>
      <c r="G14" s="902">
        <f t="shared" si="0"/>
        <v>0</v>
      </c>
      <c r="H14" s="902">
        <f t="shared" si="0"/>
        <v>0</v>
      </c>
      <c r="I14" s="902">
        <f t="shared" si="0"/>
        <v>0</v>
      </c>
      <c r="J14" s="902">
        <f t="shared" si="0"/>
        <v>0</v>
      </c>
      <c r="K14" s="902">
        <f t="shared" si="0"/>
        <v>0</v>
      </c>
      <c r="L14" s="902">
        <f t="shared" si="0"/>
        <v>0</v>
      </c>
      <c r="M14" s="902">
        <f t="shared" si="0"/>
        <v>0</v>
      </c>
      <c r="N14" s="902">
        <f t="shared" si="0"/>
        <v>0</v>
      </c>
      <c r="O14" s="902">
        <f t="shared" si="0"/>
        <v>0</v>
      </c>
      <c r="P14" s="902">
        <f t="shared" si="0"/>
        <v>0</v>
      </c>
      <c r="Q14" s="902">
        <f t="shared" si="0"/>
        <v>0</v>
      </c>
      <c r="R14" s="902">
        <f t="shared" si="0"/>
        <v>0</v>
      </c>
      <c r="S14" s="902">
        <f t="shared" si="0"/>
        <v>36</v>
      </c>
      <c r="T14" s="1208">
        <f t="shared" si="0"/>
        <v>3.6</v>
      </c>
      <c r="U14" s="902">
        <f t="shared" si="0"/>
        <v>0</v>
      </c>
      <c r="V14" s="902">
        <f t="shared" si="0"/>
        <v>32.15</v>
      </c>
    </row>
    <row r="15" spans="1:24" s="315" customFormat="1" ht="15.75" x14ac:dyDescent="0.2">
      <c r="A15" s="428"/>
      <c r="B15" s="429"/>
      <c r="C15" s="430"/>
      <c r="D15" s="430"/>
      <c r="E15" s="430"/>
      <c r="F15" s="430"/>
      <c r="G15" s="430"/>
      <c r="H15" s="430"/>
      <c r="I15" s="430"/>
      <c r="J15" s="430"/>
      <c r="K15" s="430"/>
      <c r="L15" s="430"/>
      <c r="M15" s="430"/>
      <c r="N15" s="430"/>
      <c r="O15" s="430"/>
      <c r="P15" s="430"/>
      <c r="Q15" s="430"/>
      <c r="R15" s="430"/>
      <c r="S15" s="430"/>
      <c r="T15" s="430"/>
      <c r="U15" s="430"/>
      <c r="V15" s="430"/>
    </row>
    <row r="16" spans="1:24" s="315" customFormat="1" ht="15.75" x14ac:dyDescent="0.2">
      <c r="A16" s="428"/>
      <c r="B16" s="429"/>
      <c r="C16" s="430"/>
      <c r="D16" s="430"/>
      <c r="E16" s="430"/>
      <c r="F16" s="430"/>
      <c r="G16" s="430"/>
      <c r="H16" s="430"/>
      <c r="I16" s="430"/>
      <c r="J16" s="430"/>
      <c r="K16" s="430"/>
      <c r="L16" s="430"/>
      <c r="M16" s="430"/>
      <c r="N16" s="430"/>
      <c r="O16" s="430"/>
      <c r="P16" s="430"/>
      <c r="Q16" s="430"/>
      <c r="R16" s="430"/>
      <c r="S16" s="430"/>
      <c r="T16" s="430"/>
      <c r="U16" s="430"/>
      <c r="V16" s="430"/>
    </row>
    <row r="17" spans="1:23" s="315" customFormat="1" ht="15.75" x14ac:dyDescent="0.2">
      <c r="A17" s="428"/>
      <c r="B17" s="429"/>
      <c r="G17" s="430"/>
      <c r="H17" s="430"/>
      <c r="I17" s="430"/>
      <c r="J17" s="430"/>
      <c r="K17" s="430"/>
      <c r="L17" s="430"/>
      <c r="M17" s="430"/>
      <c r="N17" s="430"/>
      <c r="O17" s="430"/>
      <c r="P17" s="430"/>
      <c r="Q17" s="430"/>
      <c r="R17" s="430"/>
      <c r="S17" s="430"/>
      <c r="T17" s="1347" t="s">
        <v>1055</v>
      </c>
      <c r="U17" s="1347"/>
      <c r="V17" s="1347"/>
      <c r="W17" s="164"/>
    </row>
    <row r="18" spans="1:23" s="315" customFormat="1" ht="15.75" customHeight="1" x14ac:dyDescent="0.2">
      <c r="A18" s="428"/>
      <c r="B18" s="429"/>
      <c r="C18" s="430"/>
      <c r="E18" s="430"/>
      <c r="F18" s="430"/>
      <c r="G18" s="430"/>
      <c r="H18" s="430"/>
      <c r="I18" s="430"/>
      <c r="J18" s="430"/>
      <c r="K18" s="430"/>
      <c r="L18" s="430"/>
      <c r="M18" s="430"/>
      <c r="N18" s="430"/>
      <c r="O18" s="430"/>
      <c r="P18" s="430"/>
      <c r="Q18" s="430"/>
      <c r="R18" s="430"/>
      <c r="S18" s="430"/>
      <c r="T18" s="1287" t="s">
        <v>1056</v>
      </c>
      <c r="U18" s="1287"/>
      <c r="V18" s="1287"/>
      <c r="W18" s="164"/>
    </row>
    <row r="19" spans="1:23" s="315" customFormat="1" ht="15.75" x14ac:dyDescent="0.2">
      <c r="A19" s="428"/>
      <c r="B19" s="429"/>
      <c r="C19" s="430"/>
      <c r="D19" s="430"/>
      <c r="E19" s="430"/>
      <c r="F19" s="430"/>
      <c r="G19" s="430"/>
      <c r="H19" s="430"/>
      <c r="I19" s="430"/>
      <c r="J19" s="430"/>
      <c r="K19" s="430"/>
      <c r="L19" s="430"/>
      <c r="M19" s="430"/>
      <c r="N19" s="430"/>
      <c r="O19" s="430"/>
      <c r="P19" s="430"/>
      <c r="Q19" s="430"/>
      <c r="R19" s="430"/>
      <c r="S19" s="430"/>
      <c r="T19" s="430"/>
      <c r="U19" s="430"/>
      <c r="V19" s="430"/>
    </row>
    <row r="21" spans="1:23" s="95" customFormat="1" ht="12.75" x14ac:dyDescent="0.2">
      <c r="A21" s="1389" t="s">
        <v>1042</v>
      </c>
      <c r="B21" s="1389"/>
      <c r="G21" s="65"/>
      <c r="H21" s="65"/>
      <c r="K21" s="65"/>
      <c r="L21" s="65"/>
      <c r="M21" s="65"/>
      <c r="N21" s="65"/>
      <c r="O21" s="65"/>
      <c r="P21" s="65"/>
      <c r="Q21" s="65"/>
      <c r="R21" s="65"/>
      <c r="S21" s="184"/>
      <c r="T21" s="1691"/>
      <c r="U21" s="1691"/>
      <c r="V21" s="184"/>
    </row>
    <row r="22" spans="1:23" s="95" customFormat="1" ht="12.75" customHeight="1" x14ac:dyDescent="0.2">
      <c r="K22" s="1690"/>
      <c r="L22" s="1690"/>
      <c r="M22" s="1690"/>
      <c r="N22" s="1690"/>
      <c r="O22" s="1690"/>
      <c r="P22" s="1690"/>
      <c r="Q22" s="1690"/>
      <c r="R22" s="1690"/>
      <c r="S22" s="1690"/>
      <c r="T22" s="1690"/>
      <c r="U22" s="1690"/>
      <c r="V22" s="1690"/>
    </row>
    <row r="23" spans="1:23" s="95" customFormat="1" ht="12.75" customHeight="1" x14ac:dyDescent="0.2">
      <c r="J23" s="1690"/>
      <c r="K23" s="1690"/>
      <c r="L23" s="1690"/>
      <c r="M23" s="1690"/>
      <c r="N23" s="1690"/>
      <c r="O23" s="1690"/>
      <c r="P23" s="1690"/>
      <c r="Q23" s="1690"/>
      <c r="R23" s="1690"/>
      <c r="S23" s="1690"/>
      <c r="T23" s="1690"/>
      <c r="U23" s="1690"/>
      <c r="V23" s="1690"/>
    </row>
    <row r="24" spans="1:23" s="95" customFormat="1" ht="12.75" x14ac:dyDescent="0.2">
      <c r="A24" s="65"/>
      <c r="B24" s="65"/>
      <c r="K24" s="65"/>
      <c r="L24" s="65"/>
      <c r="M24" s="65"/>
      <c r="N24" s="65"/>
      <c r="O24" s="65"/>
      <c r="P24" s="65"/>
      <c r="Q24" s="1389" t="s">
        <v>73</v>
      </c>
      <c r="R24" s="1389"/>
      <c r="S24" s="1389"/>
      <c r="T24" s="1389"/>
      <c r="U24" s="1389"/>
      <c r="V24" s="1389"/>
    </row>
    <row r="26" spans="1:23" ht="15.75" thickBot="1" x14ac:dyDescent="0.3">
      <c r="F26" s="424" t="s">
        <v>358</v>
      </c>
    </row>
    <row r="27" spans="1:23" ht="16.5" thickBot="1" x14ac:dyDescent="0.3">
      <c r="B27" s="1170" t="s">
        <v>1077</v>
      </c>
      <c r="C27" s="1170"/>
      <c r="D27" s="1170">
        <v>817</v>
      </c>
      <c r="F27" s="1114">
        <v>36</v>
      </c>
      <c r="G27" s="1116" t="s">
        <v>1082</v>
      </c>
      <c r="H27" s="1115" t="s">
        <v>1076</v>
      </c>
    </row>
    <row r="28" spans="1:23" x14ac:dyDescent="0.25">
      <c r="B28" s="1170" t="s">
        <v>1103</v>
      </c>
      <c r="C28" s="1170"/>
      <c r="D28" s="1170">
        <v>781</v>
      </c>
    </row>
    <row r="29" spans="1:23" x14ac:dyDescent="0.25">
      <c r="B29" s="1170" t="s">
        <v>1102</v>
      </c>
      <c r="C29" s="1170"/>
      <c r="D29" s="1171">
        <f>D27-D28</f>
        <v>36</v>
      </c>
    </row>
  </sheetData>
  <mergeCells count="28">
    <mergeCell ref="A14:B14"/>
    <mergeCell ref="A21:B21"/>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 ref="J23:V23"/>
    <mergeCell ref="Q24:V24"/>
    <mergeCell ref="O9:O10"/>
    <mergeCell ref="P9:R9"/>
    <mergeCell ref="S9:S10"/>
    <mergeCell ref="T9:V9"/>
    <mergeCell ref="T21:U21"/>
    <mergeCell ref="K22:V22"/>
    <mergeCell ref="T17:V17"/>
    <mergeCell ref="T18:V18"/>
  </mergeCells>
  <printOptions horizontalCentered="1"/>
  <pageMargins left="0.70866141732283472" right="0.70866141732283472" top="0.23622047244094491" bottom="0" header="0.31496062992125984" footer="0.31496062992125984"/>
  <pageSetup paperSize="9" scale="64"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6"/>
  <sheetViews>
    <sheetView view="pageBreakPreview" topLeftCell="J8" zoomScale="90" zoomScaleNormal="90" zoomScaleSheetLayoutView="90" workbookViewId="0">
      <selection activeCell="J18" sqref="J18"/>
    </sheetView>
  </sheetViews>
  <sheetFormatPr defaultColWidth="9.140625" defaultRowHeight="15" x14ac:dyDescent="0.25"/>
  <cols>
    <col min="1" max="1" width="9.140625" style="49"/>
    <col min="2" max="2" width="11.28515625" style="49" customWidth="1"/>
    <col min="3" max="3" width="9.7109375" style="49" customWidth="1"/>
    <col min="4" max="4" width="11.140625" style="49" customWidth="1"/>
    <col min="5" max="5" width="7.42578125" style="49" customWidth="1"/>
    <col min="6" max="6" width="9.140625" style="49" customWidth="1"/>
    <col min="7" max="7" width="9.5703125" style="49" customWidth="1"/>
    <col min="8" max="8" width="8.140625" style="49" customWidth="1"/>
    <col min="9" max="9" width="6.85546875" style="49" customWidth="1"/>
    <col min="10" max="10" width="9.28515625" style="49" customWidth="1"/>
    <col min="11" max="11" width="10.5703125" style="49" customWidth="1"/>
    <col min="12" max="12" width="8.7109375" style="49" customWidth="1"/>
    <col min="13" max="13" width="7.42578125" style="49" customWidth="1"/>
    <col min="14" max="14" width="8.5703125" style="49" customWidth="1"/>
    <col min="15" max="15" width="8.7109375" style="49" customWidth="1"/>
    <col min="16" max="16" width="8.5703125" style="49" customWidth="1"/>
    <col min="17" max="17" width="7.85546875" style="49" customWidth="1"/>
    <col min="18" max="18" width="8.5703125" style="49" customWidth="1"/>
    <col min="19" max="20" width="10.5703125" style="49" customWidth="1"/>
    <col min="21" max="21" width="11.140625" style="49" customWidth="1"/>
    <col min="22" max="22" width="10.7109375" style="49" bestFit="1" customWidth="1"/>
    <col min="23" max="16384" width="9.140625" style="49"/>
  </cols>
  <sheetData>
    <row r="1" spans="1:24" s="95" customFormat="1" ht="15.75" x14ac:dyDescent="0.25">
      <c r="C1" s="177"/>
      <c r="D1" s="177"/>
      <c r="E1" s="177"/>
      <c r="F1" s="177"/>
      <c r="G1" s="177"/>
      <c r="H1" s="177"/>
      <c r="I1" s="178" t="s">
        <v>0</v>
      </c>
      <c r="J1" s="178"/>
      <c r="S1" s="179"/>
      <c r="T1" s="179"/>
      <c r="U1" s="1704" t="s">
        <v>667</v>
      </c>
      <c r="V1" s="1704"/>
      <c r="W1" s="66"/>
      <c r="X1" s="66"/>
    </row>
    <row r="2" spans="1:24" s="95" customFormat="1" ht="20.25" x14ac:dyDescent="0.3">
      <c r="E2" s="1480" t="s">
        <v>704</v>
      </c>
      <c r="F2" s="1480"/>
      <c r="G2" s="1480"/>
      <c r="H2" s="1480"/>
      <c r="I2" s="1480"/>
      <c r="J2" s="1480"/>
      <c r="K2" s="1480"/>
      <c r="L2" s="1480"/>
      <c r="M2" s="1480"/>
      <c r="N2" s="1480"/>
      <c r="O2" s="1480"/>
      <c r="P2" s="1480"/>
    </row>
    <row r="3" spans="1:24" s="95" customFormat="1" ht="20.25" x14ac:dyDescent="0.3">
      <c r="H3" s="77"/>
      <c r="I3" s="77"/>
      <c r="J3" s="77"/>
      <c r="K3" s="77"/>
      <c r="L3" s="77"/>
      <c r="M3" s="77"/>
      <c r="N3" s="77"/>
      <c r="O3" s="77"/>
      <c r="P3" s="77"/>
    </row>
    <row r="4" spans="1:24" ht="15.75" x14ac:dyDescent="0.25">
      <c r="C4" s="1579" t="s">
        <v>782</v>
      </c>
      <c r="D4" s="1579"/>
      <c r="E4" s="1579"/>
      <c r="F4" s="1579"/>
      <c r="G4" s="1579"/>
      <c r="H4" s="1579"/>
      <c r="I4" s="1579"/>
      <c r="J4" s="1579"/>
      <c r="K4" s="1579"/>
      <c r="L4" s="1579"/>
      <c r="M4" s="1579"/>
      <c r="N4" s="1579"/>
      <c r="O4" s="1579"/>
      <c r="P4" s="1579"/>
      <c r="Q4" s="1579"/>
      <c r="R4" s="55"/>
      <c r="S4" s="182"/>
      <c r="T4" s="182"/>
      <c r="U4" s="182"/>
      <c r="V4" s="182"/>
      <c r="W4" s="178"/>
    </row>
    <row r="5" spans="1:24" x14ac:dyDescent="0.25">
      <c r="C5" s="50"/>
      <c r="D5" s="50"/>
      <c r="E5" s="50"/>
      <c r="F5" s="50"/>
      <c r="G5" s="50"/>
      <c r="H5" s="50"/>
      <c r="M5" s="50"/>
      <c r="N5" s="50"/>
      <c r="O5" s="50"/>
      <c r="P5" s="50"/>
      <c r="Q5" s="50"/>
      <c r="R5" s="50"/>
      <c r="S5" s="50"/>
      <c r="T5" s="50"/>
      <c r="U5" s="50"/>
      <c r="V5" s="50"/>
      <c r="W5" s="50"/>
    </row>
    <row r="6" spans="1:24" x14ac:dyDescent="0.25">
      <c r="A6" s="51" t="s">
        <v>783</v>
      </c>
      <c r="B6" s="180"/>
    </row>
    <row r="7" spans="1:24" x14ac:dyDescent="0.25">
      <c r="B7" s="181"/>
    </row>
    <row r="8" spans="1:24" s="51" customFormat="1" ht="24.75" customHeight="1" x14ac:dyDescent="0.25">
      <c r="A8" s="1710" t="s">
        <v>2</v>
      </c>
      <c r="B8" s="1711" t="s">
        <v>886</v>
      </c>
      <c r="C8" s="1706" t="s">
        <v>660</v>
      </c>
      <c r="D8" s="1707"/>
      <c r="E8" s="1707"/>
      <c r="F8" s="1707"/>
      <c r="G8" s="1706" t="s">
        <v>661</v>
      </c>
      <c r="H8" s="1707"/>
      <c r="I8" s="1707"/>
      <c r="J8" s="1707"/>
      <c r="K8" s="1706" t="s">
        <v>662</v>
      </c>
      <c r="L8" s="1707"/>
      <c r="M8" s="1707"/>
      <c r="N8" s="1707"/>
      <c r="O8" s="1706" t="s">
        <v>663</v>
      </c>
      <c r="P8" s="1707"/>
      <c r="Q8" s="1707"/>
      <c r="R8" s="1707"/>
      <c r="S8" s="1708" t="s">
        <v>15</v>
      </c>
      <c r="T8" s="1709"/>
      <c r="U8" s="1709"/>
      <c r="V8" s="1709"/>
    </row>
    <row r="9" spans="1:24" s="52" customFormat="1" ht="29.25" customHeight="1" x14ac:dyDescent="0.25">
      <c r="A9" s="1710"/>
      <c r="B9" s="1711"/>
      <c r="C9" s="1699" t="s">
        <v>664</v>
      </c>
      <c r="D9" s="1701" t="s">
        <v>665</v>
      </c>
      <c r="E9" s="1702"/>
      <c r="F9" s="1703"/>
      <c r="G9" s="1699" t="s">
        <v>664</v>
      </c>
      <c r="H9" s="1701" t="s">
        <v>665</v>
      </c>
      <c r="I9" s="1702"/>
      <c r="J9" s="1703"/>
      <c r="K9" s="1699" t="s">
        <v>664</v>
      </c>
      <c r="L9" s="1701" t="s">
        <v>665</v>
      </c>
      <c r="M9" s="1702"/>
      <c r="N9" s="1703"/>
      <c r="O9" s="1699" t="s">
        <v>664</v>
      </c>
      <c r="P9" s="1701" t="s">
        <v>665</v>
      </c>
      <c r="Q9" s="1702"/>
      <c r="R9" s="1703"/>
      <c r="S9" s="1699" t="s">
        <v>664</v>
      </c>
      <c r="T9" s="1701" t="s">
        <v>665</v>
      </c>
      <c r="U9" s="1702"/>
      <c r="V9" s="1703"/>
    </row>
    <row r="10" spans="1:24" s="52" customFormat="1" ht="46.5" customHeight="1" x14ac:dyDescent="0.25">
      <c r="A10" s="1710"/>
      <c r="B10" s="1711"/>
      <c r="C10" s="1700"/>
      <c r="D10" s="641" t="s">
        <v>666</v>
      </c>
      <c r="E10" s="641" t="s">
        <v>170</v>
      </c>
      <c r="F10" s="641" t="s">
        <v>15</v>
      </c>
      <c r="G10" s="1700"/>
      <c r="H10" s="641" t="s">
        <v>666</v>
      </c>
      <c r="I10" s="641" t="s">
        <v>170</v>
      </c>
      <c r="J10" s="641" t="s">
        <v>15</v>
      </c>
      <c r="K10" s="1700"/>
      <c r="L10" s="641" t="s">
        <v>666</v>
      </c>
      <c r="M10" s="641" t="s">
        <v>170</v>
      </c>
      <c r="N10" s="641" t="s">
        <v>15</v>
      </c>
      <c r="O10" s="1700"/>
      <c r="P10" s="641" t="s">
        <v>666</v>
      </c>
      <c r="Q10" s="641" t="s">
        <v>170</v>
      </c>
      <c r="R10" s="641" t="s">
        <v>15</v>
      </c>
      <c r="S10" s="1700"/>
      <c r="T10" s="641" t="s">
        <v>666</v>
      </c>
      <c r="U10" s="641" t="s">
        <v>170</v>
      </c>
      <c r="V10" s="641" t="s">
        <v>15</v>
      </c>
    </row>
    <row r="11" spans="1:24" s="88" customFormat="1" ht="16.149999999999999" customHeight="1" x14ac:dyDescent="0.25">
      <c r="A11" s="643">
        <v>1</v>
      </c>
      <c r="B11" s="642">
        <v>2</v>
      </c>
      <c r="C11" s="642">
        <v>3</v>
      </c>
      <c r="D11" s="643">
        <v>4</v>
      </c>
      <c r="E11" s="642">
        <v>5</v>
      </c>
      <c r="F11" s="642">
        <v>6</v>
      </c>
      <c r="G11" s="643">
        <v>7</v>
      </c>
      <c r="H11" s="642">
        <v>8</v>
      </c>
      <c r="I11" s="642">
        <v>9</v>
      </c>
      <c r="J11" s="643">
        <v>10</v>
      </c>
      <c r="K11" s="642">
        <v>11</v>
      </c>
      <c r="L11" s="642">
        <v>12</v>
      </c>
      <c r="M11" s="643">
        <v>13</v>
      </c>
      <c r="N11" s="642">
        <v>14</v>
      </c>
      <c r="O11" s="642">
        <v>15</v>
      </c>
      <c r="P11" s="643">
        <v>16</v>
      </c>
      <c r="Q11" s="642">
        <v>17</v>
      </c>
      <c r="R11" s="642">
        <v>18</v>
      </c>
      <c r="S11" s="643">
        <v>19</v>
      </c>
      <c r="T11" s="642">
        <v>20</v>
      </c>
      <c r="U11" s="642">
        <v>21</v>
      </c>
      <c r="V11" s="643">
        <v>22</v>
      </c>
    </row>
    <row r="12" spans="1:24" s="315" customFormat="1" ht="39" customHeight="1" x14ac:dyDescent="0.2">
      <c r="A12" s="646">
        <v>1</v>
      </c>
      <c r="B12" s="591" t="s">
        <v>693</v>
      </c>
      <c r="C12" s="647">
        <v>442</v>
      </c>
      <c r="D12" s="648">
        <f>C12*0.1</f>
        <v>44.2</v>
      </c>
      <c r="E12" s="648">
        <v>0</v>
      </c>
      <c r="F12" s="648">
        <f>(E12+D12)</f>
        <v>44.2</v>
      </c>
      <c r="G12" s="647">
        <v>45</v>
      </c>
      <c r="H12" s="648">
        <f>G12*0.15</f>
        <v>6.75</v>
      </c>
      <c r="I12" s="648">
        <v>0</v>
      </c>
      <c r="J12" s="648">
        <f>(H12+I12)</f>
        <v>6.75</v>
      </c>
      <c r="K12" s="648">
        <v>0</v>
      </c>
      <c r="L12" s="648">
        <v>0</v>
      </c>
      <c r="M12" s="648">
        <v>0</v>
      </c>
      <c r="N12" s="648">
        <v>0</v>
      </c>
      <c r="O12" s="648">
        <v>0</v>
      </c>
      <c r="P12" s="648">
        <v>0</v>
      </c>
      <c r="Q12" s="648">
        <v>0</v>
      </c>
      <c r="R12" s="648">
        <v>0</v>
      </c>
      <c r="S12" s="647">
        <f>G12+C12</f>
        <v>487</v>
      </c>
      <c r="T12" s="648">
        <f>D12+H12+L12+P12</f>
        <v>50.95</v>
      </c>
      <c r="U12" s="648">
        <f>E12+I12+M12+Q12</f>
        <v>0</v>
      </c>
      <c r="V12" s="648">
        <f t="shared" ref="V12:V13" si="0">J12+F12</f>
        <v>50.95</v>
      </c>
    </row>
    <row r="13" spans="1:24" s="315" customFormat="1" ht="39" customHeight="1" x14ac:dyDescent="0.2">
      <c r="A13" s="646">
        <v>2</v>
      </c>
      <c r="B13" s="591" t="s">
        <v>876</v>
      </c>
      <c r="C13" s="647">
        <v>285</v>
      </c>
      <c r="D13" s="648">
        <f t="shared" ref="D13:D14" si="1">C13*0.1</f>
        <v>28.5</v>
      </c>
      <c r="E13" s="648">
        <v>0</v>
      </c>
      <c r="F13" s="648">
        <f>(E13+D13)</f>
        <v>28.5</v>
      </c>
      <c r="G13" s="647">
        <v>9</v>
      </c>
      <c r="H13" s="648">
        <f t="shared" ref="H13:H14" si="2">G13*0.15</f>
        <v>1.3499999999999999</v>
      </c>
      <c r="I13" s="648">
        <v>0</v>
      </c>
      <c r="J13" s="648">
        <f>(H13+I13)</f>
        <v>1.3499999999999999</v>
      </c>
      <c r="K13" s="648">
        <v>0</v>
      </c>
      <c r="L13" s="648">
        <v>0</v>
      </c>
      <c r="M13" s="648">
        <v>0</v>
      </c>
      <c r="N13" s="648">
        <v>0</v>
      </c>
      <c r="O13" s="648">
        <v>0</v>
      </c>
      <c r="P13" s="648">
        <v>0</v>
      </c>
      <c r="Q13" s="648">
        <v>0</v>
      </c>
      <c r="R13" s="648">
        <v>0</v>
      </c>
      <c r="S13" s="647">
        <f>G13+C13</f>
        <v>294</v>
      </c>
      <c r="T13" s="648">
        <f>D13+H13+L13+P13</f>
        <v>29.85</v>
      </c>
      <c r="U13" s="648">
        <f>E13+I13+M13+Q13</f>
        <v>0</v>
      </c>
      <c r="V13" s="648">
        <f t="shared" si="0"/>
        <v>29.85</v>
      </c>
    </row>
    <row r="14" spans="1:24" s="1203" customFormat="1" ht="39" customHeight="1" x14ac:dyDescent="0.2">
      <c r="A14" s="1697" t="s">
        <v>15</v>
      </c>
      <c r="B14" s="1698"/>
      <c r="C14" s="1200">
        <f t="shared" ref="C14:V14" si="3">SUM(C12:C13)</f>
        <v>727</v>
      </c>
      <c r="D14" s="1201">
        <f t="shared" si="1"/>
        <v>72.7</v>
      </c>
      <c r="E14" s="1201">
        <f t="shared" si="3"/>
        <v>0</v>
      </c>
      <c r="F14" s="1201">
        <f t="shared" si="3"/>
        <v>72.7</v>
      </c>
      <c r="G14" s="1202">
        <f t="shared" si="3"/>
        <v>54</v>
      </c>
      <c r="H14" s="1201">
        <f t="shared" si="2"/>
        <v>8.1</v>
      </c>
      <c r="I14" s="1201">
        <f t="shared" si="3"/>
        <v>0</v>
      </c>
      <c r="J14" s="1201">
        <f t="shared" si="3"/>
        <v>8.1</v>
      </c>
      <c r="K14" s="1202">
        <f t="shared" si="3"/>
        <v>0</v>
      </c>
      <c r="L14" s="1201">
        <f t="shared" si="3"/>
        <v>0</v>
      </c>
      <c r="M14" s="1201">
        <f t="shared" si="3"/>
        <v>0</v>
      </c>
      <c r="N14" s="1201">
        <f t="shared" si="3"/>
        <v>0</v>
      </c>
      <c r="O14" s="1202">
        <f t="shared" si="3"/>
        <v>0</v>
      </c>
      <c r="P14" s="1201">
        <f t="shared" si="3"/>
        <v>0</v>
      </c>
      <c r="Q14" s="1201">
        <f t="shared" si="3"/>
        <v>0</v>
      </c>
      <c r="R14" s="1201">
        <f t="shared" si="3"/>
        <v>0</v>
      </c>
      <c r="S14" s="1207">
        <f t="shared" si="3"/>
        <v>781</v>
      </c>
      <c r="T14" s="1201">
        <f t="shared" si="3"/>
        <v>80.800000000000011</v>
      </c>
      <c r="U14" s="1201">
        <f t="shared" si="3"/>
        <v>0</v>
      </c>
      <c r="V14" s="1201">
        <f t="shared" si="3"/>
        <v>80.800000000000011</v>
      </c>
    </row>
    <row r="15" spans="1:24" x14ac:dyDescent="0.25">
      <c r="A15" s="649"/>
      <c r="B15" s="649"/>
      <c r="C15" s="649"/>
      <c r="D15" s="649"/>
      <c r="E15" s="649"/>
      <c r="F15" s="649"/>
      <c r="G15" s="649"/>
      <c r="H15" s="649"/>
      <c r="I15" s="649"/>
      <c r="J15" s="649"/>
      <c r="K15" s="649"/>
      <c r="L15" s="649"/>
      <c r="M15" s="649"/>
      <c r="N15" s="649"/>
      <c r="O15" s="649"/>
      <c r="P15" s="649"/>
      <c r="Q15" s="649"/>
      <c r="R15" s="649"/>
      <c r="S15" s="649"/>
      <c r="T15" s="649"/>
      <c r="U15" s="649"/>
      <c r="V15" s="649"/>
    </row>
    <row r="16" spans="1:24" s="95" customFormat="1" ht="12.75" x14ac:dyDescent="0.2">
      <c r="A16" s="1389" t="s">
        <v>1042</v>
      </c>
      <c r="B16" s="1389"/>
      <c r="G16" s="65"/>
      <c r="H16" s="65"/>
      <c r="K16" s="65"/>
      <c r="L16" s="65"/>
      <c r="M16" s="65"/>
      <c r="N16" s="65"/>
      <c r="O16" s="65"/>
      <c r="P16" s="65"/>
      <c r="Q16" s="65"/>
      <c r="R16" s="65"/>
      <c r="S16" s="1691"/>
      <c r="T16" s="1691"/>
      <c r="U16" s="1691"/>
      <c r="V16" s="1691"/>
    </row>
    <row r="18" spans="3:21" x14ac:dyDescent="0.25">
      <c r="S18" s="1347" t="s">
        <v>1055</v>
      </c>
      <c r="T18" s="1347"/>
      <c r="U18" s="1347"/>
    </row>
    <row r="19" spans="3:21" ht="15.75" customHeight="1" x14ac:dyDescent="0.25">
      <c r="S19" s="1287" t="s">
        <v>1056</v>
      </c>
      <c r="T19" s="1287"/>
      <c r="U19" s="1287"/>
    </row>
    <row r="20" spans="3:21" x14ac:dyDescent="0.25">
      <c r="R20" s="1678" t="s">
        <v>73</v>
      </c>
      <c r="S20" s="1678"/>
      <c r="T20" s="1678"/>
    </row>
    <row r="25" spans="3:21" ht="15.75" thickBot="1" x14ac:dyDescent="0.3"/>
    <row r="26" spans="3:21" ht="30.75" thickBot="1" x14ac:dyDescent="0.3">
      <c r="C26" s="1114">
        <v>781</v>
      </c>
      <c r="D26" s="1172" t="s">
        <v>1081</v>
      </c>
      <c r="E26" s="1115" t="s">
        <v>1076</v>
      </c>
    </row>
  </sheetData>
  <mergeCells count="26">
    <mergeCell ref="A14:B14"/>
    <mergeCell ref="A16:B16"/>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 ref="R20:T20"/>
    <mergeCell ref="O9:O10"/>
    <mergeCell ref="P9:R9"/>
    <mergeCell ref="S9:S10"/>
    <mergeCell ref="T9:V9"/>
    <mergeCell ref="S16:V16"/>
    <mergeCell ref="S18:U18"/>
    <mergeCell ref="S19:U19"/>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28"/>
  <sheetViews>
    <sheetView view="pageBreakPreview" topLeftCell="A4" zoomScale="90" zoomScaleNormal="85" zoomScaleSheetLayoutView="90" workbookViewId="0">
      <selection activeCell="F17" sqref="F17"/>
    </sheetView>
  </sheetViews>
  <sheetFormatPr defaultColWidth="8.85546875" defaultRowHeight="14.25" x14ac:dyDescent="0.2"/>
  <cols>
    <col min="1" max="1" width="8.140625" style="48" customWidth="1"/>
    <col min="2" max="2" width="12.5703125" style="48" customWidth="1"/>
    <col min="3" max="3" width="12.140625" style="48" customWidth="1"/>
    <col min="4" max="4" width="11.7109375" style="48" customWidth="1"/>
    <col min="5" max="5" width="11.28515625" style="48" customWidth="1"/>
    <col min="6" max="6" width="17.140625" style="48" customWidth="1"/>
    <col min="7" max="7" width="19" style="48" customWidth="1"/>
    <col min="8" max="8" width="14.42578125" style="48" customWidth="1"/>
    <col min="9" max="9" width="14.85546875" style="48" customWidth="1"/>
    <col min="10" max="10" width="18.42578125" style="48" customWidth="1"/>
    <col min="11" max="11" width="17.28515625" style="48" customWidth="1"/>
    <col min="12" max="12" width="16.28515625" style="48" customWidth="1"/>
    <col min="13" max="13" width="8.85546875" style="48"/>
    <col min="14" max="14" width="14.140625" style="48" customWidth="1"/>
    <col min="15" max="15" width="12.7109375" style="48" customWidth="1"/>
    <col min="16" max="16" width="10.28515625" style="48" customWidth="1"/>
    <col min="17" max="17" width="13.5703125" style="48" customWidth="1"/>
    <col min="18" max="18" width="10.7109375" style="48" customWidth="1"/>
    <col min="19" max="16384" width="8.85546875" style="48"/>
  </cols>
  <sheetData>
    <row r="1" spans="1:49" ht="15" x14ac:dyDescent="0.2">
      <c r="B1" s="688"/>
      <c r="C1" s="688"/>
      <c r="D1" s="688"/>
      <c r="E1" s="688"/>
      <c r="F1" s="675"/>
      <c r="G1" s="675"/>
      <c r="H1" s="688"/>
      <c r="J1" s="686"/>
      <c r="K1" s="1685" t="s">
        <v>495</v>
      </c>
      <c r="L1" s="1685"/>
    </row>
    <row r="2" spans="1:49" ht="15.75" x14ac:dyDescent="0.25">
      <c r="B2" s="1582" t="s">
        <v>0</v>
      </c>
      <c r="C2" s="1582"/>
      <c r="D2" s="1582"/>
      <c r="E2" s="1582"/>
      <c r="F2" s="1582"/>
      <c r="G2" s="1582"/>
      <c r="H2" s="1582"/>
      <c r="I2" s="1582"/>
      <c r="J2" s="1582"/>
    </row>
    <row r="3" spans="1:49" ht="20.25" x14ac:dyDescent="0.3">
      <c r="B3" s="1480" t="s">
        <v>704</v>
      </c>
      <c r="C3" s="1480"/>
      <c r="D3" s="1480"/>
      <c r="E3" s="1480"/>
      <c r="F3" s="1480"/>
      <c r="G3" s="1480"/>
      <c r="H3" s="1480"/>
      <c r="I3" s="1480"/>
      <c r="J3" s="1480"/>
    </row>
    <row r="4" spans="1:49" ht="20.25" x14ac:dyDescent="0.3">
      <c r="B4" s="678"/>
      <c r="C4" s="678"/>
      <c r="D4" s="678"/>
      <c r="E4" s="678"/>
      <c r="F4" s="678"/>
      <c r="G4" s="678"/>
      <c r="H4" s="678"/>
      <c r="I4" s="678"/>
      <c r="J4" s="678"/>
    </row>
    <row r="5" spans="1:49" ht="15.6" customHeight="1" x14ac:dyDescent="0.25">
      <c r="B5" s="1717" t="s">
        <v>784</v>
      </c>
      <c r="C5" s="1717"/>
      <c r="D5" s="1717"/>
      <c r="E5" s="1717"/>
      <c r="F5" s="1717"/>
      <c r="G5" s="1717"/>
      <c r="H5" s="1717"/>
      <c r="I5" s="1717"/>
      <c r="J5" s="1717"/>
      <c r="K5" s="1717"/>
      <c r="L5" s="1717"/>
    </row>
    <row r="6" spans="1:49" x14ac:dyDescent="0.2">
      <c r="A6" s="1718" t="s">
        <v>785</v>
      </c>
      <c r="B6" s="1718"/>
      <c r="C6" s="685"/>
    </row>
    <row r="7" spans="1:49" ht="15" customHeight="1" x14ac:dyDescent="0.25">
      <c r="A7" s="1730" t="s">
        <v>94</v>
      </c>
      <c r="B7" s="1714" t="s">
        <v>886</v>
      </c>
      <c r="C7" s="1726" t="s">
        <v>20</v>
      </c>
      <c r="D7" s="1727"/>
      <c r="E7" s="1727"/>
      <c r="F7" s="1728"/>
      <c r="G7" s="1726" t="s">
        <v>21</v>
      </c>
      <c r="H7" s="1727"/>
      <c r="I7" s="1727"/>
      <c r="J7" s="1728"/>
      <c r="K7" s="1721" t="s">
        <v>340</v>
      </c>
      <c r="L7" s="1721" t="s">
        <v>622</v>
      </c>
    </row>
    <row r="8" spans="1:49" ht="31.15" customHeight="1" thickBot="1" x14ac:dyDescent="0.25">
      <c r="A8" s="1731"/>
      <c r="B8" s="1715"/>
      <c r="C8" s="1721" t="s">
        <v>206</v>
      </c>
      <c r="D8" s="1721" t="s">
        <v>395</v>
      </c>
      <c r="E8" s="1724" t="s">
        <v>83</v>
      </c>
      <c r="F8" s="1725"/>
      <c r="G8" s="1721" t="s">
        <v>206</v>
      </c>
      <c r="H8" s="1721" t="s">
        <v>395</v>
      </c>
      <c r="I8" s="1724" t="s">
        <v>83</v>
      </c>
      <c r="J8" s="1725"/>
      <c r="K8" s="1722"/>
      <c r="L8" s="1722"/>
    </row>
    <row r="9" spans="1:49" ht="69.75" customHeight="1" x14ac:dyDescent="0.2">
      <c r="A9" s="1732"/>
      <c r="B9" s="1716"/>
      <c r="C9" s="1723"/>
      <c r="D9" s="1723"/>
      <c r="E9" s="687" t="s">
        <v>969</v>
      </c>
      <c r="F9" s="687" t="s">
        <v>396</v>
      </c>
      <c r="G9" s="1723"/>
      <c r="H9" s="1723"/>
      <c r="I9" s="687" t="s">
        <v>969</v>
      </c>
      <c r="J9" s="687" t="s">
        <v>396</v>
      </c>
      <c r="K9" s="1723"/>
      <c r="L9" s="1723"/>
      <c r="M9" s="72"/>
      <c r="N9" s="1117" t="s">
        <v>1083</v>
      </c>
      <c r="O9" s="1118" t="s">
        <v>365</v>
      </c>
      <c r="P9" s="1119" t="s">
        <v>365</v>
      </c>
      <c r="Q9" s="1120" t="s">
        <v>1087</v>
      </c>
    </row>
    <row r="10" spans="1:49" x14ac:dyDescent="0.2">
      <c r="A10" s="90">
        <v>1</v>
      </c>
      <c r="B10" s="89">
        <v>2</v>
      </c>
      <c r="C10" s="90">
        <v>3</v>
      </c>
      <c r="D10" s="89">
        <v>4</v>
      </c>
      <c r="E10" s="90">
        <v>5</v>
      </c>
      <c r="F10" s="89">
        <v>6</v>
      </c>
      <c r="G10" s="90">
        <v>7</v>
      </c>
      <c r="H10" s="89">
        <v>8</v>
      </c>
      <c r="I10" s="90">
        <v>9</v>
      </c>
      <c r="J10" s="89">
        <v>10</v>
      </c>
      <c r="K10" s="90" t="s">
        <v>503</v>
      </c>
      <c r="L10" s="89">
        <v>12</v>
      </c>
      <c r="M10" s="72"/>
      <c r="N10" s="1121"/>
      <c r="O10" s="673" t="s">
        <v>1084</v>
      </c>
      <c r="P10" s="1122" t="s">
        <v>1085</v>
      </c>
      <c r="Q10" s="1123" t="s">
        <v>1088</v>
      </c>
    </row>
    <row r="11" spans="1:49" s="318" customFormat="1" ht="38.25" customHeight="1" x14ac:dyDescent="0.2">
      <c r="A11" s="650">
        <v>1</v>
      </c>
      <c r="B11" s="578" t="s">
        <v>693</v>
      </c>
      <c r="C11" s="672">
        <v>8408</v>
      </c>
      <c r="D11" s="651">
        <v>254</v>
      </c>
      <c r="E11" s="651">
        <v>254</v>
      </c>
      <c r="F11" s="651">
        <v>9</v>
      </c>
      <c r="G11" s="652">
        <v>3667</v>
      </c>
      <c r="H11" s="651">
        <v>293</v>
      </c>
      <c r="I11" s="651">
        <v>293</v>
      </c>
      <c r="J11" s="651">
        <v>9</v>
      </c>
      <c r="K11" s="653">
        <v>574</v>
      </c>
      <c r="L11" s="653">
        <v>0</v>
      </c>
      <c r="M11" s="317"/>
      <c r="N11" s="1121" t="s">
        <v>1065</v>
      </c>
      <c r="O11" s="673">
        <v>179</v>
      </c>
      <c r="P11" s="1122">
        <v>155</v>
      </c>
      <c r="Q11" s="1123"/>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row>
    <row r="12" spans="1:49" s="319" customFormat="1" ht="38.25" customHeight="1" x14ac:dyDescent="0.2">
      <c r="A12" s="650">
        <v>2</v>
      </c>
      <c r="B12" s="578" t="s">
        <v>876</v>
      </c>
      <c r="C12" s="672">
        <v>3170</v>
      </c>
      <c r="D12" s="651">
        <v>179</v>
      </c>
      <c r="E12" s="651">
        <v>179</v>
      </c>
      <c r="F12" s="651">
        <v>3</v>
      </c>
      <c r="G12" s="652">
        <v>1386</v>
      </c>
      <c r="H12" s="651">
        <v>148</v>
      </c>
      <c r="I12" s="651">
        <v>148</v>
      </c>
      <c r="J12" s="651">
        <v>38</v>
      </c>
      <c r="K12" s="653">
        <f>(E12+F12+I12+J12)</f>
        <v>368</v>
      </c>
      <c r="L12" s="653">
        <v>0</v>
      </c>
      <c r="M12" s="317"/>
      <c r="N12" s="1121"/>
      <c r="O12" s="673">
        <v>254</v>
      </c>
      <c r="P12" s="1122">
        <v>229</v>
      </c>
      <c r="Q12" s="1123"/>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row>
    <row r="13" spans="1:49" s="319" customFormat="1" ht="38.25" customHeight="1" x14ac:dyDescent="0.2">
      <c r="A13" s="1712" t="s">
        <v>15</v>
      </c>
      <c r="B13" s="1713"/>
      <c r="C13" s="620">
        <f t="shared" ref="C13:L13" si="0">SUM(C11:C12)</f>
        <v>11578</v>
      </c>
      <c r="D13" s="1184">
        <f t="shared" si="0"/>
        <v>433</v>
      </c>
      <c r="E13" s="1184">
        <f t="shared" si="0"/>
        <v>433</v>
      </c>
      <c r="F13" s="1184">
        <f t="shared" si="0"/>
        <v>12</v>
      </c>
      <c r="G13" s="620">
        <f t="shared" si="0"/>
        <v>5053</v>
      </c>
      <c r="H13" s="1184">
        <f t="shared" si="0"/>
        <v>441</v>
      </c>
      <c r="I13" s="1184">
        <f t="shared" si="0"/>
        <v>441</v>
      </c>
      <c r="J13" s="1184">
        <f t="shared" si="0"/>
        <v>47</v>
      </c>
      <c r="K13" s="1184">
        <f t="shared" si="0"/>
        <v>942</v>
      </c>
      <c r="L13" s="653">
        <f t="shared" si="0"/>
        <v>0</v>
      </c>
      <c r="N13" s="1121" t="s">
        <v>1067</v>
      </c>
      <c r="O13" s="1124">
        <f>O11+O12</f>
        <v>433</v>
      </c>
      <c r="P13" s="1125">
        <f>P11+P12</f>
        <v>384</v>
      </c>
      <c r="Q13" s="1126">
        <f>O13-P13</f>
        <v>49</v>
      </c>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row>
    <row r="14" spans="1:49" ht="17.25" customHeight="1" x14ac:dyDescent="0.2">
      <c r="A14" s="1729" t="s">
        <v>100</v>
      </c>
      <c r="B14" s="1729"/>
      <c r="C14" s="1729"/>
      <c r="D14" s="1729"/>
      <c r="E14" s="1729"/>
      <c r="F14" s="1729"/>
      <c r="G14" s="1729"/>
      <c r="H14" s="1729"/>
      <c r="I14" s="1729"/>
      <c r="J14" s="1729"/>
      <c r="K14" s="1729"/>
      <c r="L14" s="1729"/>
      <c r="N14" s="1121" t="s">
        <v>1066</v>
      </c>
      <c r="O14" s="673">
        <v>148</v>
      </c>
      <c r="P14" s="1122">
        <v>154</v>
      </c>
      <c r="Q14" s="1123"/>
    </row>
    <row r="15" spans="1:49" x14ac:dyDescent="0.2">
      <c r="N15" s="1121"/>
      <c r="O15" s="673">
        <v>293</v>
      </c>
      <c r="P15" s="1122">
        <v>326</v>
      </c>
      <c r="Q15" s="1123"/>
    </row>
    <row r="16" spans="1:49" s="95" customFormat="1" ht="15.75" customHeight="1" x14ac:dyDescent="0.2">
      <c r="A16" s="1389" t="s">
        <v>1042</v>
      </c>
      <c r="B16" s="1389"/>
      <c r="C16" s="675"/>
      <c r="D16" s="170">
        <f>D13+F13</f>
        <v>445</v>
      </c>
      <c r="E16" s="65"/>
      <c r="F16" s="688"/>
      <c r="G16" s="688"/>
      <c r="H16" s="170">
        <f>H13+J13</f>
        <v>488</v>
      </c>
      <c r="I16" s="65"/>
      <c r="J16" s="1287" t="s">
        <v>1055</v>
      </c>
      <c r="K16" s="1287"/>
      <c r="L16" s="1287"/>
      <c r="M16" s="143"/>
      <c r="N16" s="1121" t="s">
        <v>1067</v>
      </c>
      <c r="O16" s="1124">
        <f>O14+O15</f>
        <v>441</v>
      </c>
      <c r="P16" s="1125">
        <f>P14+P15</f>
        <v>480</v>
      </c>
      <c r="Q16" s="1126">
        <f>O16-P16</f>
        <v>-39</v>
      </c>
    </row>
    <row r="17" spans="2:19" s="95" customFormat="1" ht="33.75" customHeight="1" thickBot="1" x14ac:dyDescent="0.25">
      <c r="B17" s="688"/>
      <c r="C17" s="688"/>
      <c r="D17" s="170">
        <f>D16+H16</f>
        <v>933</v>
      </c>
      <c r="H17" s="688"/>
      <c r="I17" s="688"/>
      <c r="J17" s="1287" t="s">
        <v>1056</v>
      </c>
      <c r="K17" s="1287"/>
      <c r="L17" s="1287"/>
      <c r="M17" s="143"/>
      <c r="N17" s="1127" t="s">
        <v>1086</v>
      </c>
      <c r="O17" s="1128">
        <f>O13+O16</f>
        <v>874</v>
      </c>
      <c r="P17" s="1129">
        <f>P13+P16</f>
        <v>864</v>
      </c>
      <c r="Q17" s="1130">
        <f>O17-P17</f>
        <v>10</v>
      </c>
      <c r="R17" s="184"/>
      <c r="S17" s="184"/>
    </row>
    <row r="18" spans="2:19" s="95" customFormat="1" ht="12.75" x14ac:dyDescent="0.2">
      <c r="B18" s="688"/>
      <c r="C18" s="688"/>
      <c r="D18" s="688"/>
      <c r="E18" s="688"/>
      <c r="F18" s="688"/>
      <c r="G18" s="688"/>
      <c r="H18" s="688"/>
      <c r="I18" s="688"/>
      <c r="J18" s="143"/>
      <c r="K18" s="143"/>
      <c r="L18" s="143"/>
      <c r="M18" s="143"/>
      <c r="N18" s="184"/>
      <c r="O18" s="184"/>
      <c r="P18" s="184"/>
      <c r="Q18" s="184"/>
      <c r="R18" s="184"/>
      <c r="S18" s="184"/>
    </row>
    <row r="19" spans="2:19" s="95" customFormat="1" ht="15" x14ac:dyDescent="0.25">
      <c r="B19" s="65"/>
      <c r="C19" s="65"/>
      <c r="D19" s="65"/>
      <c r="E19" s="65"/>
      <c r="F19" s="688"/>
      <c r="G19" s="688"/>
      <c r="H19" s="688"/>
      <c r="I19" s="688"/>
      <c r="J19" s="1678" t="s">
        <v>73</v>
      </c>
      <c r="K19" s="1678"/>
      <c r="L19" s="1678"/>
      <c r="M19" s="49"/>
    </row>
    <row r="20" spans="2:19" ht="15" thickBot="1" x14ac:dyDescent="0.25"/>
    <row r="21" spans="2:19" ht="60.75" thickBot="1" x14ac:dyDescent="0.3">
      <c r="B21" s="1114">
        <f>874-864</f>
        <v>10</v>
      </c>
      <c r="C21" s="1172" t="s">
        <v>1104</v>
      </c>
      <c r="D21" s="1173" t="s">
        <v>1105</v>
      </c>
      <c r="E21" s="1174" t="s">
        <v>1106</v>
      </c>
    </row>
    <row r="23" spans="2:19" ht="15" thickBot="1" x14ac:dyDescent="0.25"/>
    <row r="24" spans="2:19" ht="36.75" customHeight="1" thickBot="1" x14ac:dyDescent="0.25">
      <c r="G24" s="1719" t="s">
        <v>1109</v>
      </c>
      <c r="H24" s="1720"/>
    </row>
    <row r="25" spans="2:19" ht="38.25" x14ac:dyDescent="0.2">
      <c r="G25" s="1175" t="s">
        <v>889</v>
      </c>
      <c r="H25" s="1176" t="s">
        <v>1108</v>
      </c>
    </row>
    <row r="26" spans="2:19" x14ac:dyDescent="0.2">
      <c r="G26" s="1177" t="s">
        <v>891</v>
      </c>
      <c r="H26" s="1178">
        <v>1</v>
      </c>
    </row>
    <row r="27" spans="2:19" x14ac:dyDescent="0.2">
      <c r="G27" s="1179" t="s">
        <v>892</v>
      </c>
      <c r="H27" s="1180">
        <v>1</v>
      </c>
    </row>
    <row r="28" spans="2:19" ht="15" thickBot="1" x14ac:dyDescent="0.25">
      <c r="G28" s="1181" t="s">
        <v>1107</v>
      </c>
      <c r="H28" s="1182">
        <v>1</v>
      </c>
    </row>
  </sheetData>
  <mergeCells count="24">
    <mergeCell ref="G24:H24"/>
    <mergeCell ref="J19:L19"/>
    <mergeCell ref="L7:L9"/>
    <mergeCell ref="C8:C9"/>
    <mergeCell ref="D8:D9"/>
    <mergeCell ref="E8:F8"/>
    <mergeCell ref="C7:F7"/>
    <mergeCell ref="G8:G9"/>
    <mergeCell ref="K7:K9"/>
    <mergeCell ref="I8:J8"/>
    <mergeCell ref="H8:H9"/>
    <mergeCell ref="G7:J7"/>
    <mergeCell ref="A14:L14"/>
    <mergeCell ref="A7:A9"/>
    <mergeCell ref="A16:B16"/>
    <mergeCell ref="J16:L16"/>
    <mergeCell ref="J17:L17"/>
    <mergeCell ref="A13:B13"/>
    <mergeCell ref="B7:B9"/>
    <mergeCell ref="K1:L1"/>
    <mergeCell ref="B2:J2"/>
    <mergeCell ref="B3:J3"/>
    <mergeCell ref="B5:L5"/>
    <mergeCell ref="A6:B6"/>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33"/>
  <sheetViews>
    <sheetView view="pageBreakPreview" zoomScale="93" zoomScaleNormal="90" zoomScaleSheetLayoutView="93" workbookViewId="0">
      <pane ySplit="7" topLeftCell="A8" activePane="bottomLeft" state="frozen"/>
      <selection activeCell="I1" sqref="I1"/>
      <selection pane="bottomLeft" activeCell="A15" sqref="A15"/>
    </sheetView>
  </sheetViews>
  <sheetFormatPr defaultColWidth="9.140625" defaultRowHeight="12.75" x14ac:dyDescent="0.2"/>
  <cols>
    <col min="1" max="1" width="4.7109375" style="325" customWidth="1"/>
    <col min="2" max="2" width="33.28515625" style="910" customWidth="1"/>
    <col min="3" max="3" width="13.5703125" style="325" customWidth="1"/>
    <col min="4" max="4" width="10.7109375" style="325" customWidth="1"/>
    <col min="5" max="5" width="11.7109375" style="325" customWidth="1"/>
    <col min="6" max="6" width="15.5703125" style="325" customWidth="1"/>
    <col min="7" max="7" width="10.7109375" style="325" customWidth="1"/>
    <col min="8" max="8" width="11" style="325" customWidth="1"/>
    <col min="9" max="9" width="15.140625" style="325" customWidth="1"/>
    <col min="10" max="10" width="14.85546875" style="325" customWidth="1"/>
    <col min="11" max="11" width="14.7109375" style="325" customWidth="1"/>
    <col min="12" max="12" width="16.140625" style="325" customWidth="1"/>
    <col min="13" max="16384" width="9.140625" style="325"/>
  </cols>
  <sheetData>
    <row r="1" spans="1:238" ht="18" x14ac:dyDescent="0.2">
      <c r="B1" s="1742" t="s">
        <v>704</v>
      </c>
      <c r="C1" s="1742"/>
      <c r="D1" s="1742"/>
      <c r="E1" s="1742"/>
      <c r="F1" s="1742"/>
      <c r="G1" s="1742"/>
      <c r="H1" s="1742"/>
      <c r="I1" s="1742"/>
      <c r="J1" s="1742"/>
    </row>
    <row r="3" spans="1:238" ht="15.75" x14ac:dyDescent="0.2">
      <c r="B3" s="1743" t="s">
        <v>791</v>
      </c>
      <c r="C3" s="1743"/>
      <c r="D3" s="1743"/>
      <c r="E3" s="1743"/>
      <c r="F3" s="1743"/>
      <c r="G3" s="1743"/>
      <c r="H3" s="1743"/>
      <c r="I3" s="1743"/>
      <c r="J3" s="1743"/>
    </row>
    <row r="4" spans="1:238" x14ac:dyDescent="0.2">
      <c r="A4" s="1735" t="s">
        <v>783</v>
      </c>
      <c r="B4" s="1735"/>
      <c r="C4" s="387"/>
      <c r="F4" s="325" t="s">
        <v>9</v>
      </c>
    </row>
    <row r="5" spans="1:238" ht="18" x14ac:dyDescent="0.2">
      <c r="A5" s="326"/>
      <c r="B5" s="907"/>
      <c r="C5" s="386"/>
      <c r="K5" s="1744" t="s">
        <v>212</v>
      </c>
      <c r="L5" s="1744"/>
    </row>
    <row r="6" spans="1:238" ht="12.75" customHeight="1" x14ac:dyDescent="0.2">
      <c r="A6" s="1745" t="s">
        <v>2</v>
      </c>
      <c r="B6" s="1747" t="s">
        <v>95</v>
      </c>
      <c r="C6" s="1745" t="s">
        <v>1014</v>
      </c>
      <c r="D6" s="1749" t="s">
        <v>20</v>
      </c>
      <c r="E6" s="1750"/>
      <c r="F6" s="1750"/>
      <c r="G6" s="1749" t="s">
        <v>21</v>
      </c>
      <c r="H6" s="1750"/>
      <c r="I6" s="1750"/>
      <c r="J6" s="1751" t="s">
        <v>786</v>
      </c>
      <c r="K6" s="1752"/>
      <c r="L6" s="1753"/>
      <c r="M6" s="327"/>
      <c r="N6" s="327"/>
      <c r="O6" s="327"/>
      <c r="P6" s="327"/>
      <c r="Q6" s="327"/>
      <c r="R6" s="324"/>
      <c r="S6" s="328"/>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7"/>
      <c r="DV6" s="327"/>
      <c r="DW6" s="327"/>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c r="GJ6" s="327"/>
      <c r="GK6" s="327"/>
      <c r="GL6" s="327"/>
      <c r="GM6" s="327"/>
      <c r="GN6" s="327"/>
      <c r="GO6" s="327"/>
      <c r="GP6" s="327"/>
      <c r="GQ6" s="327"/>
      <c r="GR6" s="327"/>
      <c r="GS6" s="327"/>
      <c r="GT6" s="327"/>
      <c r="GU6" s="327"/>
      <c r="GV6" s="327"/>
      <c r="GW6" s="327"/>
      <c r="GX6" s="327"/>
      <c r="GY6" s="327"/>
      <c r="GZ6" s="327"/>
      <c r="HA6" s="327"/>
      <c r="HB6" s="327"/>
      <c r="HC6" s="327"/>
      <c r="HD6" s="327"/>
      <c r="HE6" s="327"/>
      <c r="HF6" s="327"/>
      <c r="HG6" s="327"/>
      <c r="HH6" s="327"/>
      <c r="HI6" s="327"/>
      <c r="HJ6" s="327"/>
      <c r="HK6" s="327"/>
      <c r="HL6" s="327"/>
      <c r="HM6" s="327"/>
      <c r="HN6" s="327"/>
      <c r="HO6" s="327"/>
      <c r="HP6" s="327"/>
      <c r="HQ6" s="327"/>
      <c r="HR6" s="327"/>
      <c r="HS6" s="327"/>
      <c r="HT6" s="327"/>
      <c r="HU6" s="327"/>
      <c r="HV6" s="327"/>
      <c r="HW6" s="327"/>
      <c r="HX6" s="327"/>
      <c r="HY6" s="327"/>
      <c r="HZ6" s="327"/>
      <c r="IA6" s="327"/>
      <c r="IB6" s="327"/>
      <c r="IC6" s="327"/>
      <c r="ID6" s="327"/>
    </row>
    <row r="7" spans="1:238" ht="12.75" customHeight="1" x14ac:dyDescent="0.2">
      <c r="A7" s="1746"/>
      <c r="B7" s="1748"/>
      <c r="C7" s="1746"/>
      <c r="D7" s="1757" t="s">
        <v>146</v>
      </c>
      <c r="E7" s="1758"/>
      <c r="F7" s="1759"/>
      <c r="G7" s="1757" t="s">
        <v>146</v>
      </c>
      <c r="H7" s="1758"/>
      <c r="I7" s="1759"/>
      <c r="J7" s="1754"/>
      <c r="K7" s="1755"/>
      <c r="L7" s="175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c r="EH7" s="327"/>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c r="GB7" s="327"/>
      <c r="GC7" s="327"/>
      <c r="GD7" s="327"/>
      <c r="GE7" s="327"/>
      <c r="GF7" s="327"/>
      <c r="GG7" s="327"/>
      <c r="GH7" s="327"/>
      <c r="GI7" s="327"/>
      <c r="GJ7" s="327"/>
      <c r="GK7" s="327"/>
      <c r="GL7" s="327"/>
      <c r="GM7" s="327"/>
      <c r="GN7" s="327"/>
      <c r="GO7" s="327"/>
      <c r="GP7" s="327"/>
      <c r="GQ7" s="327"/>
      <c r="GR7" s="327"/>
      <c r="GS7" s="327"/>
      <c r="GT7" s="327"/>
      <c r="GU7" s="327"/>
      <c r="GV7" s="327"/>
      <c r="GW7" s="327"/>
      <c r="GX7" s="327"/>
      <c r="GY7" s="327"/>
      <c r="GZ7" s="327"/>
      <c r="HA7" s="327"/>
      <c r="HB7" s="327"/>
      <c r="HC7" s="327"/>
      <c r="HD7" s="327"/>
      <c r="HE7" s="327"/>
      <c r="HF7" s="327"/>
      <c r="HG7" s="327"/>
      <c r="HH7" s="327"/>
      <c r="HI7" s="327"/>
      <c r="HJ7" s="327"/>
      <c r="HK7" s="327"/>
      <c r="HL7" s="327"/>
      <c r="HM7" s="327"/>
      <c r="HN7" s="327"/>
      <c r="HO7" s="327"/>
      <c r="HP7" s="327"/>
      <c r="HQ7" s="327"/>
      <c r="HR7" s="327"/>
      <c r="HS7" s="327"/>
      <c r="HT7" s="327"/>
      <c r="HU7" s="327"/>
      <c r="HV7" s="327"/>
      <c r="HW7" s="327"/>
      <c r="HX7" s="327"/>
      <c r="HY7" s="327"/>
      <c r="HZ7" s="327"/>
      <c r="IA7" s="327"/>
      <c r="IB7" s="327"/>
      <c r="IC7" s="327"/>
      <c r="ID7" s="327"/>
    </row>
    <row r="8" spans="1:238" x14ac:dyDescent="0.2">
      <c r="A8" s="320"/>
      <c r="B8" s="908"/>
      <c r="C8" s="388"/>
      <c r="D8" s="321" t="s">
        <v>213</v>
      </c>
      <c r="E8" s="322" t="s">
        <v>38</v>
      </c>
      <c r="F8" s="323" t="s">
        <v>39</v>
      </c>
      <c r="G8" s="321" t="s">
        <v>213</v>
      </c>
      <c r="H8" s="322" t="s">
        <v>38</v>
      </c>
      <c r="I8" s="323" t="s">
        <v>39</v>
      </c>
      <c r="J8" s="320" t="s">
        <v>213</v>
      </c>
      <c r="K8" s="320" t="s">
        <v>38</v>
      </c>
      <c r="L8" s="320" t="s">
        <v>39</v>
      </c>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c r="GJ8" s="327"/>
      <c r="GK8" s="327"/>
      <c r="GL8" s="327"/>
      <c r="GM8" s="327"/>
      <c r="GN8" s="327"/>
      <c r="GO8" s="327"/>
      <c r="GP8" s="327"/>
      <c r="GQ8" s="327"/>
      <c r="GR8" s="327"/>
      <c r="GS8" s="327"/>
      <c r="GT8" s="327"/>
      <c r="GU8" s="327"/>
      <c r="GV8" s="327"/>
      <c r="GW8" s="327"/>
      <c r="GX8" s="327"/>
      <c r="GY8" s="327"/>
      <c r="GZ8" s="327"/>
      <c r="HA8" s="327"/>
      <c r="HB8" s="327"/>
      <c r="HC8" s="327"/>
      <c r="HD8" s="327"/>
      <c r="HE8" s="327"/>
      <c r="HF8" s="327"/>
      <c r="HG8" s="327"/>
      <c r="HH8" s="327"/>
      <c r="HI8" s="327"/>
      <c r="HJ8" s="327"/>
      <c r="HK8" s="327"/>
      <c r="HL8" s="327"/>
      <c r="HM8" s="327"/>
      <c r="HN8" s="327"/>
      <c r="HO8" s="327"/>
      <c r="HP8" s="327"/>
      <c r="HQ8" s="327"/>
      <c r="HR8" s="327"/>
      <c r="HS8" s="327"/>
      <c r="HT8" s="327"/>
      <c r="HU8" s="327"/>
      <c r="HV8" s="327"/>
      <c r="HW8" s="327"/>
      <c r="HX8" s="327"/>
      <c r="HY8" s="327"/>
      <c r="HZ8" s="327"/>
      <c r="IA8" s="327"/>
      <c r="IB8" s="327"/>
      <c r="IC8" s="327"/>
      <c r="ID8" s="327"/>
    </row>
    <row r="9" spans="1:238" x14ac:dyDescent="0.2">
      <c r="A9" s="320">
        <v>1</v>
      </c>
      <c r="B9" s="908">
        <v>2</v>
      </c>
      <c r="C9" s="320"/>
      <c r="D9" s="320">
        <v>3</v>
      </c>
      <c r="E9" s="320">
        <v>4</v>
      </c>
      <c r="F9" s="320">
        <v>5</v>
      </c>
      <c r="G9" s="320">
        <v>15</v>
      </c>
      <c r="H9" s="320">
        <v>16</v>
      </c>
      <c r="I9" s="320">
        <v>17</v>
      </c>
      <c r="J9" s="320">
        <v>27</v>
      </c>
      <c r="K9" s="320">
        <v>28</v>
      </c>
      <c r="L9" s="320">
        <v>29</v>
      </c>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29"/>
      <c r="CO9" s="329"/>
      <c r="CP9" s="329"/>
      <c r="CQ9" s="329"/>
      <c r="CR9" s="329"/>
      <c r="CS9" s="329"/>
      <c r="CT9" s="329"/>
      <c r="CU9" s="329"/>
      <c r="CV9" s="329"/>
      <c r="CW9" s="329"/>
      <c r="CX9" s="329"/>
      <c r="CY9" s="329"/>
      <c r="CZ9" s="329"/>
      <c r="DA9" s="329"/>
      <c r="DB9" s="329"/>
      <c r="DC9" s="329"/>
      <c r="DD9" s="329"/>
      <c r="DE9" s="329"/>
      <c r="DF9" s="329"/>
      <c r="DG9" s="329"/>
      <c r="DH9" s="329"/>
      <c r="DI9" s="329"/>
      <c r="DJ9" s="329"/>
      <c r="DK9" s="329"/>
      <c r="DL9" s="329"/>
      <c r="DM9" s="329"/>
      <c r="DN9" s="329"/>
      <c r="DO9" s="329"/>
      <c r="DP9" s="329"/>
      <c r="DQ9" s="329"/>
      <c r="DR9" s="329"/>
      <c r="DS9" s="329"/>
      <c r="DT9" s="329"/>
      <c r="DU9" s="329"/>
      <c r="DV9" s="329"/>
      <c r="DW9" s="329"/>
      <c r="DX9" s="329"/>
      <c r="DY9" s="329"/>
      <c r="DZ9" s="329"/>
      <c r="EA9" s="329"/>
      <c r="EB9" s="329"/>
      <c r="EC9" s="329"/>
      <c r="ED9" s="329"/>
      <c r="EE9" s="329"/>
      <c r="EF9" s="329"/>
      <c r="EG9" s="329"/>
      <c r="EH9" s="329"/>
      <c r="EI9" s="329"/>
      <c r="EJ9" s="329"/>
      <c r="EK9" s="329"/>
      <c r="EL9" s="329"/>
      <c r="EM9" s="329"/>
      <c r="EN9" s="329"/>
      <c r="EO9" s="329"/>
      <c r="EP9" s="329"/>
      <c r="EQ9" s="329"/>
      <c r="ER9" s="329"/>
      <c r="ES9" s="329"/>
      <c r="ET9" s="329"/>
      <c r="EU9" s="329"/>
      <c r="EV9" s="329"/>
      <c r="EW9" s="329"/>
      <c r="EX9" s="329"/>
      <c r="EY9" s="329"/>
      <c r="EZ9" s="329"/>
      <c r="FA9" s="329"/>
      <c r="FB9" s="329"/>
      <c r="FC9" s="329"/>
      <c r="FD9" s="329"/>
      <c r="FE9" s="329"/>
      <c r="FF9" s="329"/>
      <c r="FG9" s="329"/>
      <c r="FH9" s="329"/>
      <c r="FI9" s="329"/>
      <c r="FJ9" s="329"/>
      <c r="FK9" s="329"/>
      <c r="FL9" s="329"/>
      <c r="FM9" s="329"/>
      <c r="FN9" s="329"/>
      <c r="FO9" s="329"/>
      <c r="FP9" s="329"/>
      <c r="FQ9" s="329"/>
      <c r="FR9" s="329"/>
      <c r="FS9" s="329"/>
      <c r="FT9" s="329"/>
      <c r="FU9" s="329"/>
      <c r="FV9" s="329"/>
      <c r="FW9" s="329"/>
      <c r="FX9" s="329"/>
      <c r="FY9" s="329"/>
      <c r="FZ9" s="329"/>
      <c r="GA9" s="329"/>
      <c r="GB9" s="329"/>
      <c r="GC9" s="329"/>
      <c r="GD9" s="329"/>
      <c r="GE9" s="329"/>
      <c r="GF9" s="329"/>
      <c r="GG9" s="329"/>
      <c r="GH9" s="329"/>
      <c r="GI9" s="329"/>
      <c r="GJ9" s="329"/>
      <c r="GK9" s="329"/>
      <c r="GL9" s="329"/>
      <c r="GM9" s="329"/>
      <c r="GN9" s="329"/>
      <c r="GO9" s="329"/>
      <c r="GP9" s="329"/>
      <c r="GQ9" s="329"/>
      <c r="GR9" s="329"/>
      <c r="GS9" s="329"/>
      <c r="GT9" s="329"/>
      <c r="GU9" s="329"/>
      <c r="GV9" s="329"/>
      <c r="GW9" s="329"/>
      <c r="GX9" s="329"/>
      <c r="GY9" s="329"/>
      <c r="GZ9" s="329"/>
      <c r="HA9" s="329"/>
      <c r="HB9" s="329"/>
      <c r="HC9" s="329"/>
      <c r="HD9" s="329"/>
      <c r="HE9" s="329"/>
      <c r="HF9" s="329"/>
      <c r="HG9" s="329"/>
      <c r="HH9" s="329"/>
      <c r="HI9" s="329"/>
      <c r="HJ9" s="329"/>
      <c r="HK9" s="329"/>
      <c r="HL9" s="329"/>
      <c r="HM9" s="329"/>
      <c r="HN9" s="329"/>
      <c r="HO9" s="329"/>
      <c r="HP9" s="329"/>
      <c r="HQ9" s="329"/>
      <c r="HR9" s="329"/>
      <c r="HS9" s="329"/>
      <c r="HT9" s="329"/>
      <c r="HU9" s="329"/>
      <c r="HV9" s="329"/>
      <c r="HW9" s="329"/>
      <c r="HX9" s="329"/>
      <c r="HY9" s="329"/>
      <c r="HZ9" s="329"/>
      <c r="IA9" s="329"/>
      <c r="IB9" s="329"/>
      <c r="IC9" s="329"/>
      <c r="ID9" s="329"/>
    </row>
    <row r="10" spans="1:238" ht="33.75" customHeight="1" x14ac:dyDescent="0.2">
      <c r="A10" s="1736" t="s">
        <v>1024</v>
      </c>
      <c r="B10" s="1737"/>
      <c r="C10" s="919"/>
      <c r="D10" s="923"/>
      <c r="E10" s="923"/>
      <c r="F10" s="923"/>
      <c r="G10" s="913"/>
      <c r="H10" s="913"/>
      <c r="I10" s="913"/>
      <c r="J10" s="914"/>
      <c r="K10" s="915"/>
      <c r="L10" s="915"/>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c r="FT10" s="329"/>
      <c r="FU10" s="329"/>
      <c r="FV10" s="329"/>
      <c r="FW10" s="329"/>
      <c r="FX10" s="329"/>
      <c r="FY10" s="329"/>
      <c r="FZ10" s="329"/>
      <c r="GA10" s="329"/>
      <c r="GB10" s="329"/>
      <c r="GC10" s="329"/>
      <c r="GD10" s="329"/>
      <c r="GE10" s="329"/>
      <c r="GF10" s="329"/>
      <c r="GG10" s="329"/>
      <c r="GH10" s="329"/>
      <c r="GI10" s="329"/>
      <c r="GJ10" s="329"/>
      <c r="GK10" s="329"/>
      <c r="GL10" s="329"/>
      <c r="GM10" s="329"/>
      <c r="GN10" s="329"/>
      <c r="GO10" s="329"/>
      <c r="GP10" s="329"/>
      <c r="GQ10" s="329"/>
      <c r="GR10" s="329"/>
      <c r="GS10" s="329"/>
      <c r="GT10" s="329"/>
      <c r="GU10" s="329"/>
      <c r="GV10" s="329"/>
      <c r="GW10" s="329"/>
      <c r="GX10" s="329"/>
      <c r="GY10" s="329"/>
      <c r="GZ10" s="329"/>
      <c r="HA10" s="329"/>
      <c r="HB10" s="329"/>
      <c r="HC10" s="329"/>
      <c r="HD10" s="329"/>
      <c r="HE10" s="329"/>
      <c r="HF10" s="329"/>
      <c r="HG10" s="329"/>
      <c r="HH10" s="329"/>
      <c r="HI10" s="329"/>
      <c r="HJ10" s="329"/>
      <c r="HK10" s="329"/>
      <c r="HL10" s="329"/>
      <c r="HM10" s="329"/>
      <c r="HN10" s="329"/>
      <c r="HO10" s="329"/>
      <c r="HP10" s="329"/>
      <c r="HQ10" s="329"/>
      <c r="HR10" s="329"/>
      <c r="HS10" s="329"/>
      <c r="HT10" s="329"/>
      <c r="HU10" s="329"/>
      <c r="HV10" s="329"/>
      <c r="HW10" s="329"/>
      <c r="HX10" s="329"/>
      <c r="HY10" s="329"/>
      <c r="HZ10" s="329"/>
      <c r="IA10" s="329"/>
      <c r="IB10" s="329"/>
      <c r="IC10" s="329"/>
      <c r="ID10" s="329"/>
    </row>
    <row r="11" spans="1:238" s="658" customFormat="1" ht="15" x14ac:dyDescent="0.2">
      <c r="A11" s="915"/>
      <c r="B11" s="916" t="s">
        <v>109</v>
      </c>
      <c r="C11" s="915" t="s">
        <v>961</v>
      </c>
      <c r="D11" s="667">
        <v>0</v>
      </c>
      <c r="E11" s="667">
        <v>0</v>
      </c>
      <c r="F11" s="974">
        <v>7.64</v>
      </c>
      <c r="G11" s="656">
        <v>0</v>
      </c>
      <c r="H11" s="656">
        <v>0</v>
      </c>
      <c r="I11" s="656">
        <v>5</v>
      </c>
      <c r="J11" s="656">
        <v>0</v>
      </c>
      <c r="K11" s="656">
        <v>0</v>
      </c>
      <c r="L11" s="656">
        <f>F11+I11</f>
        <v>12.64</v>
      </c>
    </row>
    <row r="12" spans="1:238" s="658" customFormat="1" ht="15" x14ac:dyDescent="0.2">
      <c r="A12" s="915"/>
      <c r="B12" s="917" t="s">
        <v>434</v>
      </c>
      <c r="C12" s="915" t="s">
        <v>961</v>
      </c>
      <c r="D12" s="667">
        <v>0</v>
      </c>
      <c r="E12" s="667">
        <v>0</v>
      </c>
      <c r="F12" s="656">
        <v>126.59</v>
      </c>
      <c r="G12" s="656">
        <v>0</v>
      </c>
      <c r="H12" s="656">
        <v>0</v>
      </c>
      <c r="I12" s="656">
        <v>82.81</v>
      </c>
      <c r="J12" s="656">
        <v>0</v>
      </c>
      <c r="K12" s="656">
        <v>0</v>
      </c>
      <c r="L12" s="656">
        <f t="shared" ref="L12:L25" si="0">F12+I12</f>
        <v>209.4</v>
      </c>
    </row>
    <row r="13" spans="1:238" s="658" customFormat="1" ht="30" x14ac:dyDescent="0.2">
      <c r="A13" s="915"/>
      <c r="B13" s="917" t="s">
        <v>113</v>
      </c>
      <c r="C13" s="915" t="s">
        <v>961</v>
      </c>
      <c r="D13" s="667">
        <v>0</v>
      </c>
      <c r="E13" s="667">
        <v>0</v>
      </c>
      <c r="F13" s="656">
        <v>38.200000000000003</v>
      </c>
      <c r="G13" s="656">
        <v>0</v>
      </c>
      <c r="H13" s="656">
        <v>0</v>
      </c>
      <c r="I13" s="656">
        <v>55.1</v>
      </c>
      <c r="J13" s="656">
        <v>0</v>
      </c>
      <c r="K13" s="656">
        <v>0</v>
      </c>
      <c r="L13" s="656">
        <f t="shared" si="0"/>
        <v>93.300000000000011</v>
      </c>
    </row>
    <row r="14" spans="1:238" s="658" customFormat="1" ht="15" x14ac:dyDescent="0.2">
      <c r="A14" s="915"/>
      <c r="B14" s="917" t="s">
        <v>111</v>
      </c>
      <c r="C14" s="915" t="s">
        <v>961</v>
      </c>
      <c r="D14" s="667">
        <v>0</v>
      </c>
      <c r="E14" s="667">
        <v>0</v>
      </c>
      <c r="F14" s="656">
        <v>3.82</v>
      </c>
      <c r="G14" s="656">
        <v>0</v>
      </c>
      <c r="H14" s="656">
        <v>0</v>
      </c>
      <c r="I14" s="657">
        <v>2.5009999999999999</v>
      </c>
      <c r="J14" s="656">
        <v>0</v>
      </c>
      <c r="K14" s="656">
        <v>0</v>
      </c>
      <c r="L14" s="656">
        <f t="shared" si="0"/>
        <v>6.3209999999999997</v>
      </c>
    </row>
    <row r="15" spans="1:238" s="658" customFormat="1" ht="15" x14ac:dyDescent="0.2">
      <c r="A15" s="915"/>
      <c r="B15" s="916" t="s">
        <v>112</v>
      </c>
      <c r="C15" s="915" t="s">
        <v>961</v>
      </c>
      <c r="D15" s="667">
        <v>0</v>
      </c>
      <c r="E15" s="667">
        <v>0</v>
      </c>
      <c r="F15" s="656">
        <v>4.71</v>
      </c>
      <c r="G15" s="656">
        <v>0</v>
      </c>
      <c r="H15" s="656">
        <v>0</v>
      </c>
      <c r="I15" s="656">
        <v>3.93</v>
      </c>
      <c r="J15" s="656">
        <v>0</v>
      </c>
      <c r="K15" s="656">
        <v>0</v>
      </c>
      <c r="L15" s="656">
        <f t="shared" si="0"/>
        <v>8.64</v>
      </c>
    </row>
    <row r="16" spans="1:238" s="925" customFormat="1" ht="15" x14ac:dyDescent="0.2">
      <c r="A16" s="915"/>
      <c r="B16" s="915" t="s">
        <v>1016</v>
      </c>
      <c r="C16" s="915"/>
      <c r="D16" s="924">
        <f>SUM(D11:D15)</f>
        <v>0</v>
      </c>
      <c r="E16" s="924">
        <f t="shared" ref="E16:L16" si="1">SUM(E11:E15)</f>
        <v>0</v>
      </c>
      <c r="F16" s="924">
        <f t="shared" si="1"/>
        <v>180.96</v>
      </c>
      <c r="G16" s="924">
        <f t="shared" si="1"/>
        <v>0</v>
      </c>
      <c r="H16" s="924">
        <f t="shared" si="1"/>
        <v>0</v>
      </c>
      <c r="I16" s="924">
        <f t="shared" si="1"/>
        <v>149.34100000000001</v>
      </c>
      <c r="J16" s="924">
        <f t="shared" si="1"/>
        <v>0</v>
      </c>
      <c r="K16" s="924">
        <f t="shared" si="1"/>
        <v>0</v>
      </c>
      <c r="L16" s="924">
        <f t="shared" si="1"/>
        <v>330.30100000000004</v>
      </c>
    </row>
    <row r="17" spans="1:15" s="658" customFormat="1" ht="30" x14ac:dyDescent="0.2">
      <c r="A17" s="915"/>
      <c r="B17" s="918" t="s">
        <v>1010</v>
      </c>
      <c r="C17" s="915" t="s">
        <v>961</v>
      </c>
      <c r="D17" s="667">
        <v>0</v>
      </c>
      <c r="E17" s="667">
        <v>0</v>
      </c>
      <c r="F17" s="656">
        <v>76.400000000000006</v>
      </c>
      <c r="G17" s="656">
        <v>0</v>
      </c>
      <c r="H17" s="656">
        <v>0</v>
      </c>
      <c r="I17" s="656">
        <v>110.2</v>
      </c>
      <c r="J17" s="656">
        <v>0</v>
      </c>
      <c r="K17" s="656">
        <v>0</v>
      </c>
      <c r="L17" s="656">
        <f>F17+I17</f>
        <v>186.60000000000002</v>
      </c>
    </row>
    <row r="18" spans="1:15" s="658" customFormat="1" ht="30" x14ac:dyDescent="0.2">
      <c r="A18" s="915"/>
      <c r="B18" s="918" t="s">
        <v>1011</v>
      </c>
      <c r="C18" s="915" t="s">
        <v>961</v>
      </c>
      <c r="D18" s="667">
        <v>0</v>
      </c>
      <c r="E18" s="667">
        <v>0</v>
      </c>
      <c r="F18" s="656">
        <v>3.82</v>
      </c>
      <c r="G18" s="656">
        <v>0</v>
      </c>
      <c r="H18" s="656">
        <v>0</v>
      </c>
      <c r="I18" s="656">
        <v>5.51</v>
      </c>
      <c r="J18" s="656">
        <v>0</v>
      </c>
      <c r="K18" s="656">
        <v>0</v>
      </c>
      <c r="L18" s="656">
        <f>F18+I18</f>
        <v>9.33</v>
      </c>
    </row>
    <row r="19" spans="1:15" s="658" customFormat="1" ht="15" x14ac:dyDescent="0.2">
      <c r="A19" s="915"/>
      <c r="B19" s="918" t="s">
        <v>1012</v>
      </c>
      <c r="C19" s="915" t="s">
        <v>961</v>
      </c>
      <c r="D19" s="667">
        <v>0</v>
      </c>
      <c r="E19" s="667">
        <v>0</v>
      </c>
      <c r="F19" s="656">
        <v>30</v>
      </c>
      <c r="G19" s="656">
        <v>0</v>
      </c>
      <c r="H19" s="656">
        <v>0</v>
      </c>
      <c r="I19" s="656">
        <v>20</v>
      </c>
      <c r="J19" s="656">
        <v>0</v>
      </c>
      <c r="K19" s="656">
        <v>0</v>
      </c>
      <c r="L19" s="656">
        <f>F19+I19</f>
        <v>50</v>
      </c>
      <c r="O19" s="905"/>
    </row>
    <row r="20" spans="1:15" s="658" customFormat="1" ht="15" x14ac:dyDescent="0.2">
      <c r="A20" s="915"/>
      <c r="B20" s="911" t="s">
        <v>1022</v>
      </c>
      <c r="C20" s="915"/>
      <c r="D20" s="924">
        <f>SUM(D17:D19)</f>
        <v>0</v>
      </c>
      <c r="E20" s="924">
        <f t="shared" ref="E20:L20" si="2">SUM(E17:E19)</f>
        <v>0</v>
      </c>
      <c r="F20" s="924">
        <f t="shared" si="2"/>
        <v>110.22</v>
      </c>
      <c r="G20" s="924">
        <f t="shared" si="2"/>
        <v>0</v>
      </c>
      <c r="H20" s="924">
        <f t="shared" si="2"/>
        <v>0</v>
      </c>
      <c r="I20" s="924">
        <f t="shared" si="2"/>
        <v>135.71</v>
      </c>
      <c r="J20" s="924">
        <f t="shared" si="2"/>
        <v>0</v>
      </c>
      <c r="K20" s="924">
        <f t="shared" si="2"/>
        <v>0</v>
      </c>
      <c r="L20" s="924">
        <f t="shared" si="2"/>
        <v>245.93000000000004</v>
      </c>
      <c r="O20" s="905"/>
    </row>
    <row r="21" spans="1:15" ht="33" customHeight="1" x14ac:dyDescent="0.2">
      <c r="A21" s="1738" t="s">
        <v>1025</v>
      </c>
      <c r="B21" s="1738"/>
      <c r="C21" s="919"/>
      <c r="D21" s="667"/>
      <c r="E21" s="667"/>
      <c r="F21" s="656"/>
      <c r="G21" s="656"/>
      <c r="H21" s="656"/>
      <c r="I21" s="656"/>
      <c r="J21" s="656"/>
      <c r="K21" s="656"/>
      <c r="L21" s="656"/>
    </row>
    <row r="22" spans="1:15" s="658" customFormat="1" ht="15" x14ac:dyDescent="0.2">
      <c r="A22" s="915"/>
      <c r="B22" s="916" t="s">
        <v>114</v>
      </c>
      <c r="C22" s="915" t="s">
        <v>961</v>
      </c>
      <c r="D22" s="667">
        <v>0</v>
      </c>
      <c r="E22" s="667">
        <v>0</v>
      </c>
      <c r="F22" s="656">
        <v>388.5</v>
      </c>
      <c r="G22" s="656">
        <v>0</v>
      </c>
      <c r="H22" s="656">
        <v>0</v>
      </c>
      <c r="I22" s="656">
        <v>267</v>
      </c>
      <c r="J22" s="656">
        <v>0</v>
      </c>
      <c r="K22" s="656">
        <v>0</v>
      </c>
      <c r="L22" s="656">
        <f t="shared" si="0"/>
        <v>655.5</v>
      </c>
    </row>
    <row r="23" spans="1:15" s="658" customFormat="1" ht="15" x14ac:dyDescent="0.2">
      <c r="A23" s="915"/>
      <c r="B23" s="916" t="s">
        <v>115</v>
      </c>
      <c r="C23" s="915" t="s">
        <v>961</v>
      </c>
      <c r="D23" s="667">
        <v>0</v>
      </c>
      <c r="E23" s="667">
        <v>0</v>
      </c>
      <c r="F23" s="656">
        <v>40.700000000000003</v>
      </c>
      <c r="G23" s="656">
        <v>0</v>
      </c>
      <c r="H23" s="656">
        <v>0</v>
      </c>
      <c r="I23" s="656">
        <v>21.3</v>
      </c>
      <c r="J23" s="656">
        <v>0</v>
      </c>
      <c r="K23" s="656">
        <v>0</v>
      </c>
      <c r="L23" s="656">
        <f t="shared" si="0"/>
        <v>62</v>
      </c>
    </row>
    <row r="24" spans="1:15" s="658" customFormat="1" ht="15" x14ac:dyDescent="0.2">
      <c r="A24" s="915"/>
      <c r="B24" s="916" t="s">
        <v>668</v>
      </c>
      <c r="C24" s="915" t="s">
        <v>961</v>
      </c>
      <c r="D24" s="667">
        <v>0</v>
      </c>
      <c r="E24" s="667">
        <v>0</v>
      </c>
      <c r="F24" s="656">
        <v>20.6</v>
      </c>
      <c r="G24" s="656">
        <v>0</v>
      </c>
      <c r="H24" s="656">
        <v>0</v>
      </c>
      <c r="I24" s="656">
        <v>17.399999999999999</v>
      </c>
      <c r="J24" s="656">
        <v>0</v>
      </c>
      <c r="K24" s="656">
        <v>0</v>
      </c>
      <c r="L24" s="656">
        <f t="shared" si="0"/>
        <v>38</v>
      </c>
    </row>
    <row r="25" spans="1:15" s="658" customFormat="1" ht="25.5" customHeight="1" x14ac:dyDescent="0.2">
      <c r="A25" s="915"/>
      <c r="B25" s="916" t="s">
        <v>871</v>
      </c>
      <c r="C25" s="912" t="s">
        <v>961</v>
      </c>
      <c r="D25" s="667">
        <v>0</v>
      </c>
      <c r="E25" s="667">
        <v>0</v>
      </c>
      <c r="F25" s="656">
        <v>17.399999999999999</v>
      </c>
      <c r="G25" s="656">
        <v>0</v>
      </c>
      <c r="H25" s="656">
        <v>0</v>
      </c>
      <c r="I25" s="656">
        <v>23.2</v>
      </c>
      <c r="J25" s="656">
        <v>0</v>
      </c>
      <c r="K25" s="656">
        <v>0</v>
      </c>
      <c r="L25" s="656">
        <f t="shared" si="0"/>
        <v>40.599999999999994</v>
      </c>
    </row>
    <row r="26" spans="1:15" ht="33" customHeight="1" x14ac:dyDescent="0.2">
      <c r="A26" s="920">
        <v>13</v>
      </c>
      <c r="B26" s="917" t="s">
        <v>672</v>
      </c>
      <c r="C26" s="912" t="s">
        <v>961</v>
      </c>
      <c r="D26" s="656">
        <v>0</v>
      </c>
      <c r="E26" s="656">
        <v>0</v>
      </c>
      <c r="F26" s="656">
        <v>9.25</v>
      </c>
      <c r="G26" s="656">
        <v>0</v>
      </c>
      <c r="H26" s="656">
        <v>0</v>
      </c>
      <c r="I26" s="656">
        <v>7.58</v>
      </c>
      <c r="J26" s="656">
        <v>0</v>
      </c>
      <c r="K26" s="656">
        <v>0</v>
      </c>
      <c r="L26" s="656">
        <f t="shared" ref="L26" si="3">F26+I26</f>
        <v>16.829999999999998</v>
      </c>
    </row>
    <row r="27" spans="1:15" ht="15" x14ac:dyDescent="0.2">
      <c r="A27" s="921"/>
      <c r="B27" s="922" t="s">
        <v>1023</v>
      </c>
      <c r="C27" s="922"/>
      <c r="D27" s="926">
        <f>SUM(D22:D26)</f>
        <v>0</v>
      </c>
      <c r="E27" s="926">
        <f t="shared" ref="E27:L27" si="4">SUM(E22:E26)</f>
        <v>0</v>
      </c>
      <c r="F27" s="926">
        <f t="shared" si="4"/>
        <v>476.45</v>
      </c>
      <c r="G27" s="926">
        <f t="shared" si="4"/>
        <v>0</v>
      </c>
      <c r="H27" s="926">
        <f t="shared" si="4"/>
        <v>0</v>
      </c>
      <c r="I27" s="926">
        <f t="shared" si="4"/>
        <v>336.47999999999996</v>
      </c>
      <c r="J27" s="926">
        <f t="shared" si="4"/>
        <v>0</v>
      </c>
      <c r="K27" s="926">
        <f t="shared" si="4"/>
        <v>0</v>
      </c>
      <c r="L27" s="926">
        <f t="shared" si="4"/>
        <v>812.93000000000006</v>
      </c>
    </row>
    <row r="28" spans="1:15" s="666" customFormat="1" ht="15" x14ac:dyDescent="0.2">
      <c r="A28" s="1739" t="s">
        <v>1003</v>
      </c>
      <c r="B28" s="1740"/>
      <c r="C28" s="922"/>
      <c r="D28" s="926">
        <f>D27+D20+D16</f>
        <v>0</v>
      </c>
      <c r="E28" s="926">
        <f t="shared" ref="E28:L28" si="5">E27+E20+E16</f>
        <v>0</v>
      </c>
      <c r="F28" s="926">
        <f t="shared" si="5"/>
        <v>767.63</v>
      </c>
      <c r="G28" s="926">
        <f t="shared" si="5"/>
        <v>0</v>
      </c>
      <c r="H28" s="926">
        <f t="shared" si="5"/>
        <v>0</v>
      </c>
      <c r="I28" s="926">
        <f t="shared" si="5"/>
        <v>621.53099999999995</v>
      </c>
      <c r="J28" s="926">
        <f t="shared" si="5"/>
        <v>0</v>
      </c>
      <c r="K28" s="926">
        <f t="shared" si="5"/>
        <v>0</v>
      </c>
      <c r="L28" s="926">
        <f t="shared" si="5"/>
        <v>1389.1610000000001</v>
      </c>
    </row>
    <row r="29" spans="1:15" s="666" customFormat="1" ht="15" x14ac:dyDescent="0.2">
      <c r="A29" s="668"/>
      <c r="B29" s="909"/>
      <c r="C29" s="668"/>
      <c r="D29" s="669"/>
      <c r="E29" s="669"/>
      <c r="F29" s="670"/>
      <c r="G29" s="669"/>
      <c r="H29" s="669"/>
      <c r="I29" s="670"/>
      <c r="J29" s="671"/>
      <c r="K29" s="669"/>
      <c r="L29" s="670"/>
    </row>
    <row r="30" spans="1:15" ht="15.75" customHeight="1" x14ac:dyDescent="0.2">
      <c r="A30" s="1741" t="s">
        <v>1042</v>
      </c>
      <c r="B30" s="1741"/>
      <c r="C30" s="662"/>
      <c r="D30" s="662"/>
      <c r="E30" s="663"/>
      <c r="F30" s="663"/>
      <c r="G30" s="663"/>
      <c r="H30" s="664"/>
      <c r="I30" s="663"/>
      <c r="J30" s="665"/>
      <c r="K30" s="661"/>
      <c r="L30" s="661"/>
    </row>
    <row r="31" spans="1:15" ht="15.75" customHeight="1" x14ac:dyDescent="0.2">
      <c r="A31" s="1733"/>
      <c r="B31" s="1733"/>
      <c r="C31" s="1733"/>
      <c r="D31" s="1733"/>
      <c r="E31" s="1733"/>
      <c r="F31" s="1733"/>
      <c r="G31" s="1733"/>
      <c r="H31" s="1733"/>
      <c r="I31" s="1733"/>
      <c r="J31" s="1733"/>
      <c r="K31" s="1347" t="s">
        <v>1055</v>
      </c>
      <c r="L31" s="1347"/>
      <c r="M31" s="1347"/>
    </row>
    <row r="32" spans="1:15" ht="15.75" customHeight="1" x14ac:dyDescent="0.2">
      <c r="A32" s="1734"/>
      <c r="B32" s="1734"/>
      <c r="C32" s="1734"/>
      <c r="D32" s="1734"/>
      <c r="E32" s="1734"/>
      <c r="F32" s="1734"/>
      <c r="G32" s="1734"/>
      <c r="H32" s="1734"/>
      <c r="I32" s="1734"/>
      <c r="J32" s="1734"/>
      <c r="K32" s="1287" t="s">
        <v>1056</v>
      </c>
      <c r="L32" s="1287"/>
      <c r="M32" s="1287"/>
    </row>
    <row r="33" spans="10:12" x14ac:dyDescent="0.2">
      <c r="J33" s="1735"/>
      <c r="K33" s="1735"/>
      <c r="L33" s="1735"/>
    </row>
  </sheetData>
  <mergeCells count="21">
    <mergeCell ref="B1:J1"/>
    <mergeCell ref="B3:J3"/>
    <mergeCell ref="A4:B4"/>
    <mergeCell ref="K5:L5"/>
    <mergeCell ref="A6:A7"/>
    <mergeCell ref="B6:B7"/>
    <mergeCell ref="D6:F6"/>
    <mergeCell ref="G6:I6"/>
    <mergeCell ref="J6:L7"/>
    <mergeCell ref="D7:F7"/>
    <mergeCell ref="G7:I7"/>
    <mergeCell ref="C6:C7"/>
    <mergeCell ref="A31:J31"/>
    <mergeCell ref="A32:J32"/>
    <mergeCell ref="J33:L33"/>
    <mergeCell ref="A10:B10"/>
    <mergeCell ref="A21:B21"/>
    <mergeCell ref="A28:B28"/>
    <mergeCell ref="A30:B30"/>
    <mergeCell ref="K31:M31"/>
    <mergeCell ref="K32:M32"/>
  </mergeCells>
  <printOptions horizontalCentered="1"/>
  <pageMargins left="0.21" right="0.16" top="0.23622047244094491" bottom="0" header="0.31496062992125984" footer="0.31496062992125984"/>
  <pageSetup paperSize="9" scale="85"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3"/>
  <sheetViews>
    <sheetView view="pageBreakPreview" zoomScale="60" workbookViewId="0">
      <selection activeCell="E27" sqref="E27:H27"/>
    </sheetView>
  </sheetViews>
  <sheetFormatPr defaultRowHeight="12.75" x14ac:dyDescent="0.2"/>
  <cols>
    <col min="1" max="1" width="7.85546875" customWidth="1"/>
    <col min="2" max="2" width="23.5703125" customWidth="1"/>
    <col min="3" max="3" width="14" customWidth="1"/>
    <col min="4" max="4" width="15.140625" customWidth="1"/>
    <col min="5" max="12" width="14" customWidth="1"/>
  </cols>
  <sheetData>
    <row r="1" spans="1:12" ht="18.75" x14ac:dyDescent="0.3">
      <c r="A1" s="1336" t="s">
        <v>0</v>
      </c>
      <c r="B1" s="1336"/>
      <c r="C1" s="1336"/>
      <c r="D1" s="1336"/>
      <c r="E1" s="1336"/>
      <c r="F1" s="1336"/>
      <c r="G1" s="1336"/>
      <c r="H1" s="1336"/>
      <c r="I1" s="1336"/>
      <c r="J1" s="1336"/>
      <c r="K1" s="1336"/>
      <c r="L1" s="939" t="s">
        <v>926</v>
      </c>
    </row>
    <row r="2" spans="1:12" ht="18.75" x14ac:dyDescent="0.3">
      <c r="A2" s="1336" t="s">
        <v>704</v>
      </c>
      <c r="B2" s="1336"/>
      <c r="C2" s="1336"/>
      <c r="D2" s="1336"/>
      <c r="E2" s="1336"/>
      <c r="F2" s="1336"/>
      <c r="G2" s="1336"/>
      <c r="H2" s="1336"/>
      <c r="I2" s="1336"/>
      <c r="J2" s="1336"/>
      <c r="K2" s="1336"/>
      <c r="L2" s="1336"/>
    </row>
    <row r="3" spans="1:12" ht="10.5" customHeight="1" x14ac:dyDescent="0.3">
      <c r="A3" s="940"/>
      <c r="B3" s="940"/>
      <c r="C3" s="941"/>
      <c r="D3" s="941"/>
      <c r="E3" s="941"/>
      <c r="F3" s="941"/>
      <c r="G3" s="941"/>
      <c r="H3" s="941"/>
      <c r="I3" s="941"/>
      <c r="J3" s="941"/>
      <c r="K3" s="941"/>
      <c r="L3" s="941"/>
    </row>
    <row r="4" spans="1:12" ht="18" customHeight="1" x14ac:dyDescent="0.3">
      <c r="A4" s="1337" t="s">
        <v>927</v>
      </c>
      <c r="B4" s="1337"/>
      <c r="C4" s="1337"/>
      <c r="D4" s="1337"/>
      <c r="E4" s="1337"/>
      <c r="F4" s="1337"/>
      <c r="G4" s="1337"/>
      <c r="H4" s="1337"/>
      <c r="I4" s="1337"/>
      <c r="J4" s="1337"/>
      <c r="K4" s="1337"/>
      <c r="L4" s="1337"/>
    </row>
    <row r="5" spans="1:12" ht="18.75" x14ac:dyDescent="0.3">
      <c r="A5" s="942" t="s">
        <v>988</v>
      </c>
      <c r="B5" s="943"/>
      <c r="C5" s="941"/>
      <c r="D5" s="941"/>
      <c r="E5" s="941"/>
      <c r="F5" s="941"/>
      <c r="G5" s="941"/>
      <c r="H5" s="941"/>
      <c r="I5" s="941"/>
      <c r="J5" s="941"/>
      <c r="K5" s="941"/>
      <c r="L5" s="941"/>
    </row>
    <row r="6" spans="1:12" ht="18.75" x14ac:dyDescent="0.3">
      <c r="A6" s="943"/>
      <c r="B6" s="943"/>
      <c r="C6" s="941"/>
      <c r="D6" s="941"/>
      <c r="E6" s="941"/>
      <c r="F6" s="941"/>
      <c r="G6" s="941"/>
      <c r="H6" s="941"/>
      <c r="I6" s="941"/>
      <c r="J6" s="941"/>
      <c r="K6" s="941"/>
      <c r="L6" s="941"/>
    </row>
    <row r="7" spans="1:12" ht="19.5" customHeight="1" x14ac:dyDescent="0.3">
      <c r="A7" s="1335" t="s">
        <v>928</v>
      </c>
      <c r="B7" s="1335"/>
      <c r="C7" s="1335"/>
      <c r="D7" s="944"/>
      <c r="E7" s="941"/>
      <c r="F7" s="941"/>
      <c r="G7" s="941"/>
      <c r="H7" s="941"/>
      <c r="I7" s="941"/>
      <c r="J7" s="941"/>
      <c r="K7" s="1338" t="s">
        <v>929</v>
      </c>
      <c r="L7" s="1338"/>
    </row>
    <row r="8" spans="1:12" ht="21" customHeight="1" x14ac:dyDescent="0.25">
      <c r="A8" s="1335" t="s">
        <v>930</v>
      </c>
      <c r="B8" s="1335"/>
      <c r="C8" s="1335"/>
      <c r="D8" s="945"/>
      <c r="E8" s="941"/>
      <c r="F8" s="941"/>
      <c r="G8" s="941"/>
      <c r="H8" s="941"/>
      <c r="I8" s="941"/>
      <c r="J8" s="941"/>
      <c r="K8" s="946"/>
      <c r="L8" s="946"/>
    </row>
    <row r="9" spans="1:12" ht="17.25" customHeight="1" x14ac:dyDescent="0.3">
      <c r="A9" s="943"/>
      <c r="B9" s="943"/>
      <c r="C9" s="941"/>
      <c r="D9" s="941"/>
      <c r="E9" s="941"/>
      <c r="F9" s="941"/>
      <c r="G9" s="941"/>
      <c r="H9" s="941"/>
      <c r="I9" s="941"/>
      <c r="J9" s="1341" t="s">
        <v>931</v>
      </c>
      <c r="K9" s="1341"/>
      <c r="L9" s="1341"/>
    </row>
    <row r="10" spans="1:12" ht="50.25" customHeight="1" x14ac:dyDescent="0.2">
      <c r="A10" s="1342" t="s">
        <v>2</v>
      </c>
      <c r="B10" s="1343" t="s">
        <v>64</v>
      </c>
      <c r="C10" s="1345" t="s">
        <v>932</v>
      </c>
      <c r="D10" s="1345"/>
      <c r="E10" s="1345"/>
      <c r="F10" s="1345"/>
      <c r="G10" s="1345" t="s">
        <v>933</v>
      </c>
      <c r="H10" s="1345"/>
      <c r="I10" s="1345"/>
      <c r="J10" s="1345"/>
      <c r="K10" s="1345" t="s">
        <v>1032</v>
      </c>
      <c r="L10" s="1345" t="s">
        <v>934</v>
      </c>
    </row>
    <row r="11" spans="1:12" ht="93" customHeight="1" x14ac:dyDescent="0.2">
      <c r="A11" s="1342"/>
      <c r="B11" s="1344"/>
      <c r="C11" s="947" t="s">
        <v>1033</v>
      </c>
      <c r="D11" s="948" t="s">
        <v>935</v>
      </c>
      <c r="E11" s="948" t="s">
        <v>936</v>
      </c>
      <c r="F11" s="947" t="s">
        <v>1034</v>
      </c>
      <c r="G11" s="947" t="s">
        <v>1033</v>
      </c>
      <c r="H11" s="948" t="s">
        <v>935</v>
      </c>
      <c r="I11" s="948" t="s">
        <v>936</v>
      </c>
      <c r="J11" s="947" t="s">
        <v>1034</v>
      </c>
      <c r="K11" s="1345"/>
      <c r="L11" s="1345"/>
    </row>
    <row r="12" spans="1:12" ht="12.75" customHeight="1" x14ac:dyDescent="0.2">
      <c r="A12" s="949">
        <v>1</v>
      </c>
      <c r="B12" s="948">
        <v>2</v>
      </c>
      <c r="C12" s="950">
        <v>3</v>
      </c>
      <c r="D12" s="858">
        <v>4</v>
      </c>
      <c r="E12" s="858">
        <v>5</v>
      </c>
      <c r="F12" s="950">
        <v>6</v>
      </c>
      <c r="G12" s="858">
        <v>7</v>
      </c>
      <c r="H12" s="858">
        <v>8</v>
      </c>
      <c r="I12" s="950">
        <v>9</v>
      </c>
      <c r="J12" s="858">
        <v>10</v>
      </c>
      <c r="K12" s="858">
        <v>11</v>
      </c>
      <c r="L12" s="950">
        <v>12</v>
      </c>
    </row>
    <row r="13" spans="1:12" ht="21" customHeight="1" x14ac:dyDescent="0.3">
      <c r="A13" s="951">
        <v>1</v>
      </c>
      <c r="B13" s="952" t="s">
        <v>937</v>
      </c>
      <c r="C13" s="953">
        <v>0</v>
      </c>
      <c r="D13" s="953">
        <v>0</v>
      </c>
      <c r="E13" s="954">
        <v>0</v>
      </c>
      <c r="F13" s="953">
        <v>0</v>
      </c>
      <c r="G13" s="953">
        <v>0</v>
      </c>
      <c r="H13" s="953">
        <v>0</v>
      </c>
      <c r="I13" s="954">
        <v>0</v>
      </c>
      <c r="J13" s="953">
        <v>0</v>
      </c>
      <c r="K13" s="953">
        <v>0</v>
      </c>
      <c r="L13" s="955">
        <v>0</v>
      </c>
    </row>
    <row r="14" spans="1:12" ht="21" customHeight="1" x14ac:dyDescent="0.3">
      <c r="A14" s="951">
        <v>2</v>
      </c>
      <c r="B14" s="956" t="s">
        <v>938</v>
      </c>
      <c r="C14" s="953">
        <v>0</v>
      </c>
      <c r="D14" s="953">
        <v>0</v>
      </c>
      <c r="E14" s="954">
        <v>0</v>
      </c>
      <c r="F14" s="953">
        <v>0</v>
      </c>
      <c r="G14" s="953">
        <v>0</v>
      </c>
      <c r="H14" s="953">
        <v>0</v>
      </c>
      <c r="I14" s="954">
        <v>0</v>
      </c>
      <c r="J14" s="953">
        <v>0</v>
      </c>
      <c r="K14" s="953">
        <v>0</v>
      </c>
      <c r="L14" s="955">
        <v>0</v>
      </c>
    </row>
    <row r="15" spans="1:12" ht="21" customHeight="1" x14ac:dyDescent="0.3">
      <c r="A15" s="951">
        <v>3</v>
      </c>
      <c r="B15" s="956" t="s">
        <v>939</v>
      </c>
      <c r="C15" s="953">
        <v>0</v>
      </c>
      <c r="D15" s="953">
        <v>0</v>
      </c>
      <c r="E15" s="954">
        <v>0</v>
      </c>
      <c r="F15" s="953">
        <v>0</v>
      </c>
      <c r="G15" s="953">
        <v>0</v>
      </c>
      <c r="H15" s="953">
        <v>0</v>
      </c>
      <c r="I15" s="954">
        <v>0</v>
      </c>
      <c r="J15" s="953">
        <v>0</v>
      </c>
      <c r="K15" s="953">
        <v>0</v>
      </c>
      <c r="L15" s="955">
        <v>0</v>
      </c>
    </row>
    <row r="16" spans="1:12" ht="21" customHeight="1" x14ac:dyDescent="0.3">
      <c r="A16" s="951">
        <v>4</v>
      </c>
      <c r="B16" s="956" t="s">
        <v>940</v>
      </c>
      <c r="C16" s="953">
        <v>0</v>
      </c>
      <c r="D16" s="953">
        <v>0</v>
      </c>
      <c r="E16" s="954">
        <v>0</v>
      </c>
      <c r="F16" s="953">
        <v>0</v>
      </c>
      <c r="G16" s="953">
        <v>0</v>
      </c>
      <c r="H16" s="953">
        <v>0</v>
      </c>
      <c r="I16" s="954">
        <v>0</v>
      </c>
      <c r="J16" s="953">
        <v>0</v>
      </c>
      <c r="K16" s="953">
        <v>0</v>
      </c>
      <c r="L16" s="955">
        <v>0</v>
      </c>
    </row>
    <row r="17" spans="1:12" ht="21" customHeight="1" x14ac:dyDescent="0.3">
      <c r="A17" s="951">
        <v>5</v>
      </c>
      <c r="B17" s="956" t="s">
        <v>941</v>
      </c>
      <c r="C17" s="953">
        <v>0</v>
      </c>
      <c r="D17" s="953">
        <v>0</v>
      </c>
      <c r="E17" s="954">
        <v>0</v>
      </c>
      <c r="F17" s="953">
        <v>0</v>
      </c>
      <c r="G17" s="953">
        <v>0</v>
      </c>
      <c r="H17" s="953">
        <v>0</v>
      </c>
      <c r="I17" s="954">
        <v>0</v>
      </c>
      <c r="J17" s="953">
        <v>0</v>
      </c>
      <c r="K17" s="953">
        <v>0</v>
      </c>
      <c r="L17" s="955">
        <v>0</v>
      </c>
    </row>
    <row r="18" spans="1:12" ht="21" customHeight="1" x14ac:dyDescent="0.3">
      <c r="A18" s="951">
        <v>6</v>
      </c>
      <c r="B18" s="956" t="s">
        <v>942</v>
      </c>
      <c r="C18" s="953">
        <v>0</v>
      </c>
      <c r="D18" s="953">
        <v>0</v>
      </c>
      <c r="E18" s="954">
        <v>0</v>
      </c>
      <c r="F18" s="953">
        <v>0</v>
      </c>
      <c r="G18" s="953">
        <v>0</v>
      </c>
      <c r="H18" s="953">
        <v>0</v>
      </c>
      <c r="I18" s="954">
        <v>0</v>
      </c>
      <c r="J18" s="953">
        <v>0</v>
      </c>
      <c r="K18" s="953">
        <v>0</v>
      </c>
      <c r="L18" s="955">
        <v>0</v>
      </c>
    </row>
    <row r="19" spans="1:12" ht="21" customHeight="1" x14ac:dyDescent="0.3">
      <c r="A19" s="951">
        <v>7</v>
      </c>
      <c r="B19" s="956" t="s">
        <v>943</v>
      </c>
      <c r="C19" s="953">
        <v>0</v>
      </c>
      <c r="D19" s="953">
        <v>0</v>
      </c>
      <c r="E19" s="954">
        <v>0</v>
      </c>
      <c r="F19" s="953">
        <v>0</v>
      </c>
      <c r="G19" s="953">
        <v>0</v>
      </c>
      <c r="H19" s="953">
        <v>0</v>
      </c>
      <c r="I19" s="954">
        <v>0</v>
      </c>
      <c r="J19" s="953">
        <v>0</v>
      </c>
      <c r="K19" s="953">
        <v>0</v>
      </c>
      <c r="L19" s="955">
        <v>0</v>
      </c>
    </row>
    <row r="20" spans="1:12" ht="21" customHeight="1" x14ac:dyDescent="0.3">
      <c r="A20" s="951">
        <v>8</v>
      </c>
      <c r="B20" s="956" t="s">
        <v>944</v>
      </c>
      <c r="C20" s="953">
        <v>0</v>
      </c>
      <c r="D20" s="953">
        <v>0</v>
      </c>
      <c r="E20" s="954">
        <v>0</v>
      </c>
      <c r="F20" s="953">
        <v>0</v>
      </c>
      <c r="G20" s="953">
        <v>0</v>
      </c>
      <c r="H20" s="953">
        <v>0</v>
      </c>
      <c r="I20" s="954">
        <v>0</v>
      </c>
      <c r="J20" s="953">
        <v>0</v>
      </c>
      <c r="K20" s="953">
        <v>0</v>
      </c>
      <c r="L20" s="955">
        <v>0</v>
      </c>
    </row>
    <row r="21" spans="1:12" ht="21" customHeight="1" x14ac:dyDescent="0.3">
      <c r="A21" s="951">
        <v>9</v>
      </c>
      <c r="B21" s="956" t="s">
        <v>945</v>
      </c>
      <c r="C21" s="953">
        <v>0</v>
      </c>
      <c r="D21" s="953">
        <v>0</v>
      </c>
      <c r="E21" s="954">
        <v>0</v>
      </c>
      <c r="F21" s="953">
        <v>0</v>
      </c>
      <c r="G21" s="953">
        <v>0</v>
      </c>
      <c r="H21" s="953">
        <v>0</v>
      </c>
      <c r="I21" s="954">
        <v>0</v>
      </c>
      <c r="J21" s="953">
        <v>0</v>
      </c>
      <c r="K21" s="953">
        <v>0</v>
      </c>
      <c r="L21" s="955">
        <v>0</v>
      </c>
    </row>
    <row r="22" spans="1:12" ht="21" customHeight="1" x14ac:dyDescent="0.3">
      <c r="A22" s="957" t="s">
        <v>15</v>
      </c>
      <c r="B22" s="958"/>
      <c r="C22" s="953">
        <v>0</v>
      </c>
      <c r="D22" s="953">
        <v>0</v>
      </c>
      <c r="E22" s="954">
        <v>0</v>
      </c>
      <c r="F22" s="953">
        <v>0</v>
      </c>
      <c r="G22" s="953">
        <v>0</v>
      </c>
      <c r="H22" s="953">
        <v>0</v>
      </c>
      <c r="I22" s="954">
        <v>0</v>
      </c>
      <c r="J22" s="953">
        <v>0</v>
      </c>
      <c r="K22" s="953">
        <v>0</v>
      </c>
      <c r="L22" s="955">
        <v>0</v>
      </c>
    </row>
    <row r="23" spans="1:12" ht="6.75" customHeight="1" x14ac:dyDescent="0.25">
      <c r="A23" s="213"/>
      <c r="B23" s="213"/>
      <c r="C23" s="213"/>
      <c r="D23" s="213"/>
      <c r="E23" s="213"/>
      <c r="F23" s="213"/>
      <c r="G23" s="213"/>
      <c r="H23" s="213"/>
      <c r="I23" s="213"/>
      <c r="J23" s="213"/>
      <c r="K23" s="213"/>
      <c r="L23" s="213"/>
    </row>
    <row r="24" spans="1:12" ht="18.75" x14ac:dyDescent="0.3">
      <c r="A24" s="959" t="s">
        <v>946</v>
      </c>
      <c r="B24" s="960"/>
      <c r="C24" s="960"/>
      <c r="D24" s="960"/>
      <c r="E24" s="960"/>
      <c r="F24" s="960"/>
      <c r="G24" s="960"/>
      <c r="H24" s="960"/>
      <c r="I24" s="960"/>
      <c r="J24" s="960"/>
      <c r="K24" s="941"/>
      <c r="L24" s="941"/>
    </row>
    <row r="25" spans="1:12" ht="18.75" x14ac:dyDescent="0.25">
      <c r="A25" s="1346" t="s">
        <v>947</v>
      </c>
      <c r="B25" s="1346"/>
      <c r="C25" s="1346"/>
      <c r="D25" s="1346"/>
      <c r="E25" s="1346"/>
      <c r="F25" s="1346"/>
      <c r="G25" s="1346"/>
      <c r="H25" s="1346"/>
      <c r="I25" s="1346"/>
      <c r="J25" s="1346"/>
      <c r="K25" s="941"/>
      <c r="L25" s="941"/>
    </row>
    <row r="26" spans="1:12" ht="18.75" x14ac:dyDescent="0.25">
      <c r="A26" s="1346" t="s">
        <v>948</v>
      </c>
      <c r="B26" s="1346"/>
      <c r="C26" s="1346"/>
      <c r="D26" s="1346"/>
      <c r="E26" s="961"/>
      <c r="F26" s="961"/>
      <c r="G26" s="961"/>
      <c r="H26" s="961"/>
      <c r="I26" s="961"/>
      <c r="J26" s="961"/>
      <c r="K26" s="941"/>
      <c r="L26" s="941"/>
    </row>
    <row r="27" spans="1:12" ht="18.75" x14ac:dyDescent="0.25">
      <c r="A27" s="1346" t="s">
        <v>949</v>
      </c>
      <c r="B27" s="1346"/>
      <c r="C27" s="1346"/>
      <c r="D27" s="1346"/>
      <c r="E27" s="1346"/>
      <c r="F27" s="1346"/>
      <c r="G27" s="1346"/>
      <c r="H27" s="1346"/>
      <c r="I27" s="1346"/>
      <c r="J27" s="1346"/>
      <c r="K27" s="941"/>
      <c r="L27" s="941"/>
    </row>
    <row r="28" spans="1:12" ht="18.75" x14ac:dyDescent="0.25">
      <c r="A28" s="1339"/>
      <c r="B28" s="1340"/>
      <c r="C28" s="1340"/>
      <c r="D28" s="1340"/>
      <c r="E28" s="1340"/>
      <c r="F28" s="1340"/>
      <c r="G28" s="1340"/>
      <c r="H28" s="1340"/>
      <c r="I28" s="1347" t="s">
        <v>1055</v>
      </c>
      <c r="J28" s="1347"/>
      <c r="K28" s="1347"/>
      <c r="L28" s="941"/>
    </row>
    <row r="29" spans="1:12" ht="18.75" x14ac:dyDescent="0.25">
      <c r="A29" s="962"/>
      <c r="B29" s="963"/>
      <c r="C29" s="963"/>
      <c r="D29" s="963"/>
      <c r="E29" s="963"/>
      <c r="F29" s="963"/>
      <c r="G29" s="963"/>
      <c r="H29" s="963"/>
      <c r="I29" s="1287" t="s">
        <v>1056</v>
      </c>
      <c r="J29" s="1287"/>
      <c r="K29" s="1287"/>
      <c r="L29" s="941"/>
    </row>
    <row r="30" spans="1:12" ht="18.75" x14ac:dyDescent="0.25">
      <c r="A30" s="964" t="s">
        <v>1043</v>
      </c>
      <c r="B30" s="963"/>
      <c r="C30" s="963"/>
      <c r="D30" s="963"/>
      <c r="E30" s="963"/>
      <c r="F30" s="963"/>
      <c r="G30" s="963"/>
      <c r="H30" s="963"/>
      <c r="I30" s="965"/>
      <c r="J30" s="965"/>
      <c r="K30" s="966"/>
      <c r="L30" s="941"/>
    </row>
    <row r="31" spans="1:12" ht="15" x14ac:dyDescent="0.25">
      <c r="A31" s="498"/>
      <c r="B31" s="498"/>
      <c r="C31" s="498"/>
      <c r="D31" s="498"/>
      <c r="E31" s="498"/>
      <c r="F31" s="496"/>
      <c r="G31" s="496"/>
      <c r="H31" s="496"/>
      <c r="I31" s="36"/>
      <c r="J31" s="36"/>
      <c r="K31" s="499"/>
      <c r="L31" s="496"/>
    </row>
    <row r="32" spans="1:12" x14ac:dyDescent="0.2">
      <c r="A32" s="498"/>
      <c r="B32" s="498"/>
      <c r="C32" s="498"/>
      <c r="D32" s="498"/>
      <c r="E32" s="498"/>
      <c r="F32" s="496"/>
      <c r="G32" s="496"/>
      <c r="H32" s="496"/>
      <c r="I32" s="499"/>
      <c r="J32" s="499"/>
      <c r="K32" s="499"/>
    </row>
    <row r="33" spans="2:11" x14ac:dyDescent="0.2">
      <c r="B33" s="496"/>
      <c r="C33" s="498"/>
      <c r="D33" s="498"/>
      <c r="E33" s="498"/>
      <c r="F33" s="496"/>
      <c r="G33" s="496"/>
      <c r="H33" s="496"/>
      <c r="I33" s="500"/>
      <c r="J33" s="500"/>
      <c r="K33" s="501"/>
    </row>
  </sheetData>
  <mergeCells count="21">
    <mergeCell ref="A26:D26"/>
    <mergeCell ref="A27:D27"/>
    <mergeCell ref="E27:H27"/>
    <mergeCell ref="I27:J27"/>
    <mergeCell ref="I28:K28"/>
    <mergeCell ref="I29:K29"/>
    <mergeCell ref="A8:C8"/>
    <mergeCell ref="A1:K1"/>
    <mergeCell ref="A2:L2"/>
    <mergeCell ref="A4:L4"/>
    <mergeCell ref="A7:C7"/>
    <mergeCell ref="K7:L7"/>
    <mergeCell ref="A28:H28"/>
    <mergeCell ref="J9:L9"/>
    <mergeCell ref="A10:A11"/>
    <mergeCell ref="B10:B11"/>
    <mergeCell ref="C10:F10"/>
    <mergeCell ref="G10:J10"/>
    <mergeCell ref="K10:K11"/>
    <mergeCell ref="L10:L11"/>
    <mergeCell ref="A25:J25"/>
  </mergeCells>
  <pageMargins left="0.18" right="0.15" top="0.28999999999999998" bottom="0.44" header="0.3" footer="0.3"/>
  <pageSetup scale="76"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78" zoomScaleSheetLayoutView="78" workbookViewId="0">
      <selection activeCell="G17" sqref="G17"/>
    </sheetView>
  </sheetViews>
  <sheetFormatPr defaultColWidth="9.140625" defaultRowHeight="12.75" x14ac:dyDescent="0.2"/>
  <cols>
    <col min="1" max="1" width="7.42578125" style="164" customWidth="1"/>
    <col min="2" max="2" width="17.140625" style="164" customWidth="1"/>
    <col min="3" max="3" width="11" style="164" customWidth="1"/>
    <col min="4" max="4" width="10" style="164" customWidth="1"/>
    <col min="5" max="5" width="11.85546875" style="164" customWidth="1"/>
    <col min="6" max="6" width="12.140625" style="164" customWidth="1"/>
    <col min="7" max="7" width="13.28515625" style="164" customWidth="1"/>
    <col min="8" max="8" width="14.5703125" style="164" customWidth="1"/>
    <col min="9" max="9" width="12.7109375" style="164" customWidth="1"/>
    <col min="10" max="10" width="14" style="164" customWidth="1"/>
    <col min="11" max="11" width="10.7109375" style="164" customWidth="1"/>
    <col min="12" max="12" width="11.5703125" style="164" customWidth="1"/>
    <col min="13" max="16384" width="9.140625" style="164"/>
  </cols>
  <sheetData>
    <row r="1" spans="1:16" s="848" customFormat="1" x14ac:dyDescent="0.2">
      <c r="E1" s="1353"/>
      <c r="F1" s="1353"/>
      <c r="G1" s="1353"/>
      <c r="H1" s="1353"/>
      <c r="I1" s="1353"/>
      <c r="J1" s="849" t="s">
        <v>630</v>
      </c>
    </row>
    <row r="2" spans="1:16" s="848" customFormat="1" ht="15" x14ac:dyDescent="0.2">
      <c r="A2" s="1768" t="s">
        <v>0</v>
      </c>
      <c r="B2" s="1768"/>
      <c r="C2" s="1768"/>
      <c r="D2" s="1768"/>
      <c r="E2" s="1768"/>
      <c r="F2" s="1768"/>
      <c r="G2" s="1768"/>
      <c r="H2" s="1768"/>
      <c r="I2" s="1768"/>
      <c r="J2" s="1768"/>
    </row>
    <row r="3" spans="1:16" s="848" customFormat="1" ht="20.25" x14ac:dyDescent="0.3">
      <c r="A3" s="1467" t="s">
        <v>704</v>
      </c>
      <c r="B3" s="1467"/>
      <c r="C3" s="1467"/>
      <c r="D3" s="1467"/>
      <c r="E3" s="1467"/>
      <c r="F3" s="1467"/>
      <c r="G3" s="1467"/>
      <c r="H3" s="1467"/>
      <c r="I3" s="1467"/>
      <c r="J3" s="1467"/>
    </row>
    <row r="4" spans="1:16" s="848" customFormat="1" ht="14.25" customHeight="1" x14ac:dyDescent="0.2"/>
    <row r="5" spans="1:16" ht="19.5" customHeight="1" x14ac:dyDescent="0.25">
      <c r="A5" s="1769" t="s">
        <v>788</v>
      </c>
      <c r="B5" s="1769"/>
      <c r="C5" s="1769"/>
      <c r="D5" s="1769"/>
      <c r="E5" s="1769"/>
      <c r="F5" s="1769"/>
      <c r="G5" s="1769"/>
      <c r="H5" s="1769"/>
      <c r="I5" s="1769"/>
      <c r="J5" s="1769"/>
      <c r="K5" s="1769"/>
      <c r="L5" s="1769"/>
    </row>
    <row r="6" spans="1:16" ht="13.5" customHeight="1" x14ac:dyDescent="0.2">
      <c r="A6" s="1771" t="s">
        <v>783</v>
      </c>
      <c r="B6" s="1771"/>
      <c r="C6" s="683"/>
      <c r="D6" s="683"/>
      <c r="E6" s="683"/>
      <c r="F6" s="683"/>
      <c r="G6" s="683"/>
      <c r="H6" s="683"/>
      <c r="I6" s="683"/>
      <c r="J6" s="683"/>
    </row>
    <row r="7" spans="1:16" ht="0.75" customHeight="1" x14ac:dyDescent="0.2"/>
    <row r="8" spans="1:16" x14ac:dyDescent="0.2">
      <c r="A8" s="1764" t="s">
        <v>703</v>
      </c>
      <c r="B8" s="1764"/>
      <c r="C8" s="850"/>
      <c r="H8" s="1770" t="s">
        <v>641</v>
      </c>
      <c r="I8" s="1770"/>
      <c r="J8" s="1770"/>
      <c r="K8" s="1770"/>
      <c r="L8" s="1770"/>
    </row>
    <row r="9" spans="1:16" ht="18" customHeight="1" x14ac:dyDescent="0.2">
      <c r="A9" s="1667" t="s">
        <v>2</v>
      </c>
      <c r="B9" s="1765" t="s">
        <v>886</v>
      </c>
      <c r="C9" s="1761" t="s">
        <v>623</v>
      </c>
      <c r="D9" s="1761"/>
      <c r="E9" s="1761" t="s">
        <v>110</v>
      </c>
      <c r="F9" s="1761"/>
      <c r="G9" s="1761" t="s">
        <v>628</v>
      </c>
      <c r="H9" s="1761"/>
      <c r="I9" s="1761" t="s">
        <v>111</v>
      </c>
      <c r="J9" s="1761"/>
      <c r="K9" s="1761" t="s">
        <v>112</v>
      </c>
      <c r="L9" s="1761"/>
      <c r="O9" s="851"/>
      <c r="P9" s="171"/>
    </row>
    <row r="10" spans="1:16" ht="44.25" customHeight="1" x14ac:dyDescent="0.2">
      <c r="A10" s="1667"/>
      <c r="B10" s="1765"/>
      <c r="C10" s="684" t="s">
        <v>624</v>
      </c>
      <c r="D10" s="684" t="s">
        <v>625</v>
      </c>
      <c r="E10" s="684" t="s">
        <v>626</v>
      </c>
      <c r="F10" s="684" t="s">
        <v>627</v>
      </c>
      <c r="G10" s="684" t="s">
        <v>626</v>
      </c>
      <c r="H10" s="684" t="s">
        <v>627</v>
      </c>
      <c r="I10" s="684" t="s">
        <v>624</v>
      </c>
      <c r="J10" s="684" t="s">
        <v>625</v>
      </c>
      <c r="K10" s="684" t="s">
        <v>624</v>
      </c>
      <c r="L10" s="684" t="s">
        <v>625</v>
      </c>
    </row>
    <row r="11" spans="1:16" x14ac:dyDescent="0.2">
      <c r="A11" s="684">
        <v>1</v>
      </c>
      <c r="B11" s="1765"/>
      <c r="C11" s="684">
        <v>3</v>
      </c>
      <c r="D11" s="684">
        <v>4</v>
      </c>
      <c r="E11" s="684">
        <v>5</v>
      </c>
      <c r="F11" s="684">
        <v>6</v>
      </c>
      <c r="G11" s="684">
        <v>7</v>
      </c>
      <c r="H11" s="684">
        <v>8</v>
      </c>
      <c r="I11" s="684">
        <v>9</v>
      </c>
      <c r="J11" s="684">
        <v>10</v>
      </c>
      <c r="K11" s="684">
        <v>11</v>
      </c>
      <c r="L11" s="684">
        <v>12</v>
      </c>
    </row>
    <row r="12" spans="1:16" s="852" customFormat="1" ht="30.75" customHeight="1" x14ac:dyDescent="0.2">
      <c r="A12" s="232">
        <v>1</v>
      </c>
      <c r="B12" s="232" t="s">
        <v>693</v>
      </c>
      <c r="C12" s="232">
        <v>0</v>
      </c>
      <c r="D12" s="232">
        <v>0</v>
      </c>
      <c r="E12" s="232">
        <v>0</v>
      </c>
      <c r="F12" s="232">
        <v>0</v>
      </c>
      <c r="G12" s="232">
        <v>0</v>
      </c>
      <c r="H12" s="232">
        <v>0</v>
      </c>
      <c r="I12" s="232">
        <v>0</v>
      </c>
      <c r="J12" s="232">
        <v>0</v>
      </c>
      <c r="K12" s="232">
        <v>0</v>
      </c>
      <c r="L12" s="232">
        <v>0</v>
      </c>
    </row>
    <row r="13" spans="1:16" s="852" customFormat="1" ht="30.75" customHeight="1" x14ac:dyDescent="0.2">
      <c r="A13" s="232">
        <v>2</v>
      </c>
      <c r="B13" s="232" t="s">
        <v>876</v>
      </c>
      <c r="C13" s="232">
        <v>0</v>
      </c>
      <c r="D13" s="232">
        <v>0</v>
      </c>
      <c r="E13" s="232">
        <v>0</v>
      </c>
      <c r="F13" s="232">
        <v>0</v>
      </c>
      <c r="G13" s="232">
        <v>0</v>
      </c>
      <c r="H13" s="232">
        <v>0</v>
      </c>
      <c r="I13" s="232">
        <v>0</v>
      </c>
      <c r="J13" s="232">
        <v>0</v>
      </c>
      <c r="K13" s="232">
        <v>0</v>
      </c>
      <c r="L13" s="232">
        <v>0</v>
      </c>
    </row>
    <row r="14" spans="1:16" s="852" customFormat="1" ht="30.75" customHeight="1" x14ac:dyDescent="0.2">
      <c r="A14" s="1766" t="s">
        <v>880</v>
      </c>
      <c r="B14" s="1767"/>
      <c r="C14" s="747"/>
      <c r="D14" s="232"/>
      <c r="E14" s="232"/>
      <c r="F14" s="232"/>
      <c r="G14" s="232"/>
      <c r="H14" s="232"/>
      <c r="I14" s="232"/>
      <c r="J14" s="232"/>
      <c r="K14" s="232"/>
      <c r="L14" s="232"/>
    </row>
    <row r="15" spans="1:16" x14ac:dyDescent="0.2">
      <c r="A15" s="853"/>
      <c r="B15" s="173"/>
      <c r="C15" s="173"/>
      <c r="D15" s="171"/>
      <c r="E15" s="171"/>
      <c r="F15" s="171" t="s">
        <v>697</v>
      </c>
      <c r="G15" s="171"/>
      <c r="H15" s="171"/>
      <c r="I15" s="171"/>
      <c r="J15" s="171"/>
    </row>
    <row r="16" spans="1:16" x14ac:dyDescent="0.2">
      <c r="A16" s="853"/>
      <c r="B16" s="173"/>
      <c r="C16" s="173"/>
      <c r="D16" s="171"/>
      <c r="E16" s="171"/>
      <c r="F16" s="171"/>
      <c r="G16" s="171"/>
      <c r="H16" s="171"/>
      <c r="I16" s="1347" t="s">
        <v>1055</v>
      </c>
      <c r="J16" s="1347"/>
      <c r="K16" s="1347"/>
    </row>
    <row r="17" spans="1:11" ht="15.75" customHeight="1" x14ac:dyDescent="0.2">
      <c r="A17" s="1353" t="s">
        <v>888</v>
      </c>
      <c r="B17" s="1353"/>
      <c r="C17" s="173"/>
      <c r="D17" s="171"/>
      <c r="E17" s="171"/>
      <c r="F17" s="171"/>
      <c r="G17" s="171"/>
      <c r="H17" s="171"/>
      <c r="I17" s="1287" t="s">
        <v>1056</v>
      </c>
      <c r="J17" s="1287"/>
      <c r="K17" s="1287"/>
    </row>
    <row r="18" spans="1:11" ht="15.75" customHeight="1" x14ac:dyDescent="0.2">
      <c r="A18" s="169"/>
      <c r="B18" s="854"/>
      <c r="C18" s="169"/>
      <c r="D18" s="169"/>
      <c r="E18" s="169"/>
      <c r="F18" s="169"/>
      <c r="G18" s="169"/>
      <c r="I18" s="1762"/>
      <c r="J18" s="1762"/>
    </row>
    <row r="19" spans="1:11" ht="12.75" customHeight="1" x14ac:dyDescent="0.2">
      <c r="A19" s="1763"/>
      <c r="B19" s="1763"/>
      <c r="C19" s="1763"/>
      <c r="D19" s="1763"/>
      <c r="E19" s="1763"/>
      <c r="F19" s="1763"/>
      <c r="G19" s="1763"/>
      <c r="H19" s="1763"/>
      <c r="I19" s="1763"/>
      <c r="J19" s="1763"/>
    </row>
    <row r="20" spans="1:11" ht="12.75" customHeight="1" x14ac:dyDescent="0.2">
      <c r="A20" s="855"/>
      <c r="B20" s="855"/>
      <c r="C20" s="855"/>
      <c r="D20" s="855"/>
      <c r="E20" s="855"/>
      <c r="F20" s="855"/>
      <c r="G20" s="855"/>
      <c r="H20" s="1762"/>
      <c r="I20" s="1762"/>
      <c r="J20" s="1762"/>
      <c r="K20" s="1762"/>
    </row>
    <row r="21" spans="1:11" x14ac:dyDescent="0.2">
      <c r="A21" s="169"/>
      <c r="B21" s="169"/>
      <c r="C21" s="169"/>
      <c r="E21" s="169"/>
      <c r="H21" s="1764" t="s">
        <v>73</v>
      </c>
      <c r="I21" s="1764"/>
      <c r="J21" s="1764"/>
    </row>
    <row r="25" spans="1:11" x14ac:dyDescent="0.2">
      <c r="A25" s="1760"/>
      <c r="B25" s="1760"/>
      <c r="C25" s="1760"/>
      <c r="D25" s="1760"/>
      <c r="E25" s="1760"/>
      <c r="F25" s="1760"/>
      <c r="G25" s="1760"/>
      <c r="H25" s="1760"/>
      <c r="I25" s="1760"/>
      <c r="J25" s="1760"/>
    </row>
    <row r="27" spans="1:11" x14ac:dyDescent="0.2">
      <c r="A27" s="1760"/>
      <c r="B27" s="1760"/>
      <c r="C27" s="1760"/>
      <c r="D27" s="1760"/>
      <c r="E27" s="1760"/>
      <c r="F27" s="1760"/>
      <c r="G27" s="1760"/>
      <c r="H27" s="1760"/>
      <c r="I27" s="1760"/>
      <c r="J27" s="1760"/>
    </row>
  </sheetData>
  <mergeCells count="24">
    <mergeCell ref="A14:B14"/>
    <mergeCell ref="E1:I1"/>
    <mergeCell ref="A2:J2"/>
    <mergeCell ref="A3:J3"/>
    <mergeCell ref="A5:L5"/>
    <mergeCell ref="A8:B8"/>
    <mergeCell ref="H8:L8"/>
    <mergeCell ref="A6:B6"/>
    <mergeCell ref="I16:K16"/>
    <mergeCell ref="I17:K17"/>
    <mergeCell ref="A27:J27"/>
    <mergeCell ref="K9:L9"/>
    <mergeCell ref="I18:J18"/>
    <mergeCell ref="A19:J19"/>
    <mergeCell ref="H20:K20"/>
    <mergeCell ref="H21:J21"/>
    <mergeCell ref="A25:J25"/>
    <mergeCell ref="A9:A10"/>
    <mergeCell ref="C9:D9"/>
    <mergeCell ref="E9:F9"/>
    <mergeCell ref="G9:H9"/>
    <mergeCell ref="I9:J9"/>
    <mergeCell ref="A17:B17"/>
    <mergeCell ref="B9:B11"/>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SheetLayoutView="100" workbookViewId="0">
      <selection activeCell="I17" sqref="I17:K18"/>
    </sheetView>
  </sheetViews>
  <sheetFormatPr defaultColWidth="9.140625" defaultRowHeight="12.75" x14ac:dyDescent="0.2"/>
  <cols>
    <col min="1" max="1" width="7.42578125" style="164" customWidth="1"/>
    <col min="2" max="2" width="17.140625" style="164" customWidth="1"/>
    <col min="3" max="3" width="11" style="164" customWidth="1"/>
    <col min="4" max="4" width="10" style="164" customWidth="1"/>
    <col min="5" max="5" width="11.85546875" style="164" customWidth="1"/>
    <col min="6" max="6" width="12.140625" style="164" customWidth="1"/>
    <col min="7" max="7" width="13.28515625" style="164" customWidth="1"/>
    <col min="8" max="8" width="14.5703125" style="164" customWidth="1"/>
    <col min="9" max="9" width="12" style="164" customWidth="1"/>
    <col min="10" max="10" width="13.140625" style="164" customWidth="1"/>
    <col min="11" max="11" width="12.140625" style="164" customWidth="1"/>
    <col min="12" max="12" width="12" style="164" customWidth="1"/>
    <col min="13" max="16384" width="9.140625" style="164"/>
  </cols>
  <sheetData>
    <row r="1" spans="1:16" s="848" customFormat="1" x14ac:dyDescent="0.2">
      <c r="E1" s="1353"/>
      <c r="F1" s="1353"/>
      <c r="G1" s="1353"/>
      <c r="H1" s="1353"/>
      <c r="I1" s="1353"/>
      <c r="J1" s="849" t="s">
        <v>629</v>
      </c>
    </row>
    <row r="2" spans="1:16" s="848" customFormat="1" ht="15" x14ac:dyDescent="0.2">
      <c r="A2" s="1768" t="s">
        <v>0</v>
      </c>
      <c r="B2" s="1768"/>
      <c r="C2" s="1768"/>
      <c r="D2" s="1768"/>
      <c r="E2" s="1768"/>
      <c r="F2" s="1768"/>
      <c r="G2" s="1768"/>
      <c r="H2" s="1768"/>
      <c r="I2" s="1768"/>
      <c r="J2" s="1768"/>
    </row>
    <row r="3" spans="1:16" s="848" customFormat="1" ht="20.25" x14ac:dyDescent="0.3">
      <c r="A3" s="1467" t="s">
        <v>704</v>
      </c>
      <c r="B3" s="1467"/>
      <c r="C3" s="1467"/>
      <c r="D3" s="1467"/>
      <c r="E3" s="1467"/>
      <c r="F3" s="1467"/>
      <c r="G3" s="1467"/>
      <c r="H3" s="1467"/>
      <c r="I3" s="1467"/>
      <c r="J3" s="1467"/>
    </row>
    <row r="4" spans="1:16" s="848" customFormat="1" ht="14.25" customHeight="1" x14ac:dyDescent="0.2"/>
    <row r="5" spans="1:16" ht="16.5" customHeight="1" x14ac:dyDescent="0.25">
      <c r="A5" s="1769" t="s">
        <v>789</v>
      </c>
      <c r="B5" s="1769"/>
      <c r="C5" s="1769"/>
      <c r="D5" s="1769"/>
      <c r="E5" s="1769"/>
      <c r="F5" s="1769"/>
      <c r="G5" s="1769"/>
      <c r="H5" s="1769"/>
      <c r="I5" s="1769"/>
      <c r="J5" s="1769"/>
      <c r="K5" s="1769"/>
      <c r="L5" s="1769"/>
    </row>
    <row r="6" spans="1:16" ht="13.5" customHeight="1" x14ac:dyDescent="0.2">
      <c r="A6" s="683"/>
      <c r="B6" s="683"/>
      <c r="C6" s="683"/>
      <c r="D6" s="683"/>
      <c r="E6" s="683"/>
      <c r="F6" s="683"/>
      <c r="G6" s="683"/>
      <c r="H6" s="683"/>
      <c r="I6" s="683"/>
      <c r="J6" s="683"/>
    </row>
    <row r="7" spans="1:16" ht="0.75" customHeight="1" x14ac:dyDescent="0.2"/>
    <row r="8" spans="1:16" x14ac:dyDescent="0.2">
      <c r="A8" s="1771" t="s">
        <v>783</v>
      </c>
      <c r="B8" s="1771"/>
      <c r="C8" s="850"/>
      <c r="H8" s="1770" t="s">
        <v>790</v>
      </c>
      <c r="I8" s="1770"/>
      <c r="J8" s="1770"/>
      <c r="K8" s="1770"/>
      <c r="L8" s="1770"/>
    </row>
    <row r="9" spans="1:16" ht="21" customHeight="1" x14ac:dyDescent="0.2">
      <c r="A9" s="1667" t="s">
        <v>2</v>
      </c>
      <c r="B9" s="1765" t="s">
        <v>886</v>
      </c>
      <c r="C9" s="1761" t="s">
        <v>623</v>
      </c>
      <c r="D9" s="1761"/>
      <c r="E9" s="1761" t="s">
        <v>110</v>
      </c>
      <c r="F9" s="1761"/>
      <c r="G9" s="1761" t="s">
        <v>628</v>
      </c>
      <c r="H9" s="1761"/>
      <c r="I9" s="1761" t="s">
        <v>111</v>
      </c>
      <c r="J9" s="1761"/>
      <c r="K9" s="1761" t="s">
        <v>112</v>
      </c>
      <c r="L9" s="1761"/>
      <c r="O9" s="851"/>
      <c r="P9" s="171"/>
    </row>
    <row r="10" spans="1:16" ht="45" customHeight="1" x14ac:dyDescent="0.2">
      <c r="A10" s="1667"/>
      <c r="B10" s="1765"/>
      <c r="C10" s="684" t="s">
        <v>624</v>
      </c>
      <c r="D10" s="684" t="s">
        <v>625</v>
      </c>
      <c r="E10" s="684" t="s">
        <v>626</v>
      </c>
      <c r="F10" s="684" t="s">
        <v>627</v>
      </c>
      <c r="G10" s="684" t="s">
        <v>626</v>
      </c>
      <c r="H10" s="684" t="s">
        <v>627</v>
      </c>
      <c r="I10" s="684" t="s">
        <v>624</v>
      </c>
      <c r="J10" s="684" t="s">
        <v>625</v>
      </c>
      <c r="K10" s="684" t="s">
        <v>624</v>
      </c>
      <c r="L10" s="684" t="s">
        <v>625</v>
      </c>
    </row>
    <row r="11" spans="1:16" x14ac:dyDescent="0.2">
      <c r="A11" s="684">
        <v>1</v>
      </c>
      <c r="B11" s="1765"/>
      <c r="C11" s="684">
        <v>3</v>
      </c>
      <c r="D11" s="684">
        <v>4</v>
      </c>
      <c r="E11" s="684">
        <v>5</v>
      </c>
      <c r="F11" s="684">
        <v>6</v>
      </c>
      <c r="G11" s="684">
        <v>7</v>
      </c>
      <c r="H11" s="684">
        <v>8</v>
      </c>
      <c r="I11" s="684">
        <v>9</v>
      </c>
      <c r="J11" s="684">
        <v>10</v>
      </c>
      <c r="K11" s="684">
        <v>11</v>
      </c>
      <c r="L11" s="684">
        <v>12</v>
      </c>
    </row>
    <row r="12" spans="1:16" s="852" customFormat="1" x14ac:dyDescent="0.2">
      <c r="A12" s="232">
        <v>1</v>
      </c>
      <c r="B12" s="232" t="s">
        <v>693</v>
      </c>
      <c r="C12" s="232">
        <v>0</v>
      </c>
      <c r="D12" s="232">
        <v>0</v>
      </c>
      <c r="E12" s="232">
        <v>0</v>
      </c>
      <c r="F12" s="232">
        <v>0</v>
      </c>
      <c r="G12" s="232">
        <v>0</v>
      </c>
      <c r="H12" s="232">
        <v>0</v>
      </c>
      <c r="I12" s="232">
        <v>0</v>
      </c>
      <c r="J12" s="232">
        <v>0</v>
      </c>
      <c r="K12" s="232">
        <v>0</v>
      </c>
      <c r="L12" s="232">
        <v>0</v>
      </c>
    </row>
    <row r="13" spans="1:16" s="852" customFormat="1" x14ac:dyDescent="0.2">
      <c r="A13" s="232">
        <v>2</v>
      </c>
      <c r="B13" s="232" t="s">
        <v>876</v>
      </c>
      <c r="C13" s="232">
        <v>0</v>
      </c>
      <c r="D13" s="232">
        <v>0</v>
      </c>
      <c r="E13" s="232">
        <v>0</v>
      </c>
      <c r="F13" s="232">
        <v>0</v>
      </c>
      <c r="G13" s="232">
        <v>0</v>
      </c>
      <c r="H13" s="232">
        <v>0</v>
      </c>
      <c r="I13" s="232">
        <v>0</v>
      </c>
      <c r="J13" s="232">
        <v>0</v>
      </c>
      <c r="K13" s="232">
        <v>0</v>
      </c>
      <c r="L13" s="232">
        <v>0</v>
      </c>
    </row>
    <row r="14" spans="1:16" x14ac:dyDescent="0.2">
      <c r="A14" s="1766" t="s">
        <v>880</v>
      </c>
      <c r="B14" s="1767"/>
      <c r="C14" s="856"/>
      <c r="D14" s="851"/>
      <c r="E14" s="851"/>
      <c r="F14" s="851"/>
      <c r="G14" s="851"/>
      <c r="H14" s="851"/>
      <c r="I14" s="851"/>
      <c r="J14" s="851"/>
      <c r="K14" s="851"/>
      <c r="L14" s="851"/>
    </row>
    <row r="15" spans="1:16" x14ac:dyDescent="0.2">
      <c r="A15" s="853"/>
      <c r="B15" s="173"/>
      <c r="C15" s="173"/>
      <c r="D15" s="171"/>
      <c r="E15" s="171"/>
      <c r="F15" s="171"/>
      <c r="G15" s="171"/>
      <c r="H15" s="171"/>
      <c r="I15" s="171"/>
      <c r="J15" s="171"/>
    </row>
    <row r="16" spans="1:16" x14ac:dyDescent="0.2">
      <c r="A16" s="853"/>
      <c r="B16" s="173"/>
      <c r="C16" s="173"/>
      <c r="D16" s="171"/>
      <c r="E16" s="171"/>
      <c r="F16" s="171"/>
      <c r="G16" s="171"/>
      <c r="H16" s="171"/>
      <c r="I16" s="171"/>
      <c r="J16" s="171"/>
    </row>
    <row r="17" spans="1:11" x14ac:dyDescent="0.2">
      <c r="A17" s="1353" t="s">
        <v>888</v>
      </c>
      <c r="B17" s="1353"/>
      <c r="C17" s="173"/>
      <c r="D17" s="171"/>
      <c r="E17" s="171"/>
      <c r="F17" s="171"/>
      <c r="G17" s="171"/>
      <c r="H17" s="171"/>
      <c r="I17" s="1347" t="s">
        <v>1055</v>
      </c>
      <c r="J17" s="1347"/>
      <c r="K17" s="1347"/>
    </row>
    <row r="18" spans="1:11" ht="15.75" customHeight="1" x14ac:dyDescent="0.2">
      <c r="A18" s="169"/>
      <c r="B18" s="854"/>
      <c r="C18" s="169"/>
      <c r="D18" s="169"/>
      <c r="E18" s="169"/>
      <c r="F18" s="169"/>
      <c r="G18" s="169"/>
      <c r="I18" s="1287" t="s">
        <v>1056</v>
      </c>
      <c r="J18" s="1287"/>
      <c r="K18" s="1287"/>
    </row>
    <row r="19" spans="1:11" ht="12.75" customHeight="1" x14ac:dyDescent="0.2">
      <c r="A19" s="857"/>
      <c r="B19" s="857"/>
      <c r="C19" s="857"/>
      <c r="D19" s="857"/>
      <c r="E19" s="857"/>
      <c r="F19" s="857"/>
      <c r="G19" s="857"/>
      <c r="H19" s="857"/>
      <c r="I19" s="857"/>
      <c r="J19" s="857"/>
    </row>
    <row r="20" spans="1:11" ht="12.75" customHeight="1" x14ac:dyDescent="0.2">
      <c r="A20" s="855"/>
      <c r="B20" s="855"/>
      <c r="C20" s="855"/>
      <c r="D20" s="855"/>
      <c r="E20" s="855"/>
      <c r="F20" s="855"/>
      <c r="G20" s="855"/>
      <c r="H20" s="1762"/>
      <c r="I20" s="1762"/>
      <c r="J20" s="1762"/>
      <c r="K20" s="1762"/>
    </row>
    <row r="21" spans="1:11" x14ac:dyDescent="0.2">
      <c r="A21" s="169"/>
      <c r="B21" s="169"/>
      <c r="C21" s="169"/>
      <c r="E21" s="169"/>
      <c r="H21" s="1764" t="s">
        <v>73</v>
      </c>
      <c r="I21" s="1764"/>
      <c r="J21" s="1764"/>
    </row>
    <row r="25" spans="1:11" x14ac:dyDescent="0.2">
      <c r="A25" s="1760"/>
      <c r="B25" s="1760"/>
      <c r="C25" s="1760"/>
      <c r="D25" s="1760"/>
      <c r="E25" s="1760"/>
      <c r="F25" s="1760"/>
      <c r="G25" s="1760"/>
      <c r="H25" s="1760"/>
      <c r="I25" s="1760"/>
      <c r="J25" s="1760"/>
    </row>
    <row r="27" spans="1:11" x14ac:dyDescent="0.2">
      <c r="A27" s="1760"/>
      <c r="B27" s="1760"/>
      <c r="C27" s="1760"/>
      <c r="D27" s="1760"/>
      <c r="E27" s="1760"/>
      <c r="F27" s="1760"/>
      <c r="G27" s="1760"/>
      <c r="H27" s="1760"/>
      <c r="I27" s="1760"/>
      <c r="J27" s="1760"/>
    </row>
  </sheetData>
  <mergeCells count="21">
    <mergeCell ref="E1:I1"/>
    <mergeCell ref="A2:J2"/>
    <mergeCell ref="A3:J3"/>
    <mergeCell ref="A5:L5"/>
    <mergeCell ref="A8:B8"/>
    <mergeCell ref="H8:L8"/>
    <mergeCell ref="A27:J27"/>
    <mergeCell ref="K9:L9"/>
    <mergeCell ref="H20:K20"/>
    <mergeCell ref="H21:J21"/>
    <mergeCell ref="A25:J25"/>
    <mergeCell ref="A9:A10"/>
    <mergeCell ref="C9:D9"/>
    <mergeCell ref="E9:F9"/>
    <mergeCell ref="G9:H9"/>
    <mergeCell ref="I9:J9"/>
    <mergeCell ref="A17:B17"/>
    <mergeCell ref="B9:B11"/>
    <mergeCell ref="A14:B14"/>
    <mergeCell ref="I17:K17"/>
    <mergeCell ref="I18:K18"/>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view="pageBreakPreview" topLeftCell="A13" zoomScale="60" workbookViewId="0">
      <selection activeCell="C1" sqref="C1:C1048576"/>
    </sheetView>
  </sheetViews>
  <sheetFormatPr defaultRowHeight="12.75" x14ac:dyDescent="0.2"/>
  <cols>
    <col min="1" max="1" width="9.5703125" customWidth="1"/>
    <col min="2" max="2" width="63.42578125" customWidth="1"/>
    <col min="3" max="3" width="50.42578125" style="983" customWidth="1"/>
    <col min="4" max="4" width="64.28515625" customWidth="1"/>
    <col min="5" max="5" width="1.7109375" customWidth="1"/>
    <col min="6" max="6" width="11.85546875" customWidth="1"/>
    <col min="7" max="7" width="14.5703125" customWidth="1"/>
    <col min="8" max="8" width="12.5703125" customWidth="1"/>
    <col min="9" max="9" width="12.28515625" customWidth="1"/>
    <col min="10" max="10" width="16.42578125" customWidth="1"/>
    <col min="11" max="11" width="13.140625" customWidth="1"/>
  </cols>
  <sheetData>
    <row r="2" spans="1:5" ht="20.25" x14ac:dyDescent="0.3">
      <c r="A2" s="205"/>
      <c r="B2" s="1774" t="s">
        <v>866</v>
      </c>
      <c r="C2" s="1774"/>
      <c r="D2" s="1774"/>
    </row>
    <row r="3" spans="1:5" ht="23.25" customHeight="1" x14ac:dyDescent="0.3">
      <c r="A3" s="241" t="s">
        <v>833</v>
      </c>
      <c r="B3" s="241" t="s">
        <v>872</v>
      </c>
      <c r="C3" s="1772" t="s">
        <v>867</v>
      </c>
      <c r="D3" s="1773"/>
      <c r="E3" s="213"/>
    </row>
    <row r="4" spans="1:5" ht="23.25" customHeight="1" x14ac:dyDescent="0.3">
      <c r="A4" s="241"/>
      <c r="B4" s="240"/>
      <c r="C4" s="980" t="s">
        <v>20</v>
      </c>
      <c r="D4" s="240" t="s">
        <v>834</v>
      </c>
      <c r="E4" s="213"/>
    </row>
    <row r="5" spans="1:5" ht="23.25" customHeight="1" x14ac:dyDescent="0.3">
      <c r="A5" s="241">
        <v>1</v>
      </c>
      <c r="B5" s="240" t="s">
        <v>694</v>
      </c>
      <c r="C5" s="980" t="s">
        <v>835</v>
      </c>
      <c r="D5" s="240">
        <v>0</v>
      </c>
      <c r="E5" s="213"/>
    </row>
    <row r="6" spans="1:5" ht="23.25" customHeight="1" x14ac:dyDescent="0.3">
      <c r="A6" s="241">
        <v>2</v>
      </c>
      <c r="B6" s="240"/>
      <c r="C6" s="980" t="s">
        <v>836</v>
      </c>
      <c r="D6" s="240">
        <v>0</v>
      </c>
      <c r="E6" s="213"/>
    </row>
    <row r="7" spans="1:5" ht="23.25" customHeight="1" x14ac:dyDescent="0.3">
      <c r="A7" s="241">
        <v>3</v>
      </c>
      <c r="B7" s="240"/>
      <c r="C7" s="980" t="s">
        <v>837</v>
      </c>
      <c r="D7" s="240">
        <v>0</v>
      </c>
      <c r="E7" s="213"/>
    </row>
    <row r="8" spans="1:5" ht="23.25" customHeight="1" x14ac:dyDescent="0.3">
      <c r="A8" s="241">
        <v>4</v>
      </c>
      <c r="B8" s="240" t="s">
        <v>693</v>
      </c>
      <c r="C8" s="980" t="s">
        <v>838</v>
      </c>
      <c r="D8" s="240">
        <v>0</v>
      </c>
      <c r="E8" s="213"/>
    </row>
    <row r="9" spans="1:5" ht="23.25" customHeight="1" x14ac:dyDescent="0.3">
      <c r="A9" s="241">
        <v>5</v>
      </c>
      <c r="B9" s="240"/>
      <c r="C9" s="980" t="s">
        <v>839</v>
      </c>
      <c r="D9" s="240">
        <v>0</v>
      </c>
      <c r="E9" s="213"/>
    </row>
    <row r="10" spans="1:5" ht="23.25" customHeight="1" x14ac:dyDescent="0.3">
      <c r="A10" s="241">
        <v>6</v>
      </c>
      <c r="B10" s="240"/>
      <c r="C10" s="980" t="s">
        <v>840</v>
      </c>
      <c r="D10" s="240">
        <v>0</v>
      </c>
      <c r="E10" s="213"/>
    </row>
    <row r="11" spans="1:5" ht="23.25" customHeight="1" x14ac:dyDescent="0.3">
      <c r="A11" s="241">
        <v>7</v>
      </c>
      <c r="B11" s="240"/>
      <c r="C11" s="980" t="s">
        <v>841</v>
      </c>
      <c r="D11" s="240">
        <v>0</v>
      </c>
      <c r="E11" s="213"/>
    </row>
    <row r="12" spans="1:5" ht="23.25" customHeight="1" x14ac:dyDescent="0.3">
      <c r="A12" s="241">
        <v>8</v>
      </c>
      <c r="B12" s="240"/>
      <c r="C12" s="980" t="s">
        <v>842</v>
      </c>
      <c r="D12" s="240">
        <v>0</v>
      </c>
      <c r="E12" s="213"/>
    </row>
    <row r="13" spans="1:5" ht="23.25" customHeight="1" x14ac:dyDescent="0.3">
      <c r="A13" s="241">
        <v>9</v>
      </c>
      <c r="B13" s="240"/>
      <c r="C13" s="980" t="s">
        <v>843</v>
      </c>
      <c r="D13" s="240">
        <v>0</v>
      </c>
      <c r="E13" s="213"/>
    </row>
    <row r="14" spans="1:5" ht="23.25" customHeight="1" x14ac:dyDescent="0.3">
      <c r="A14" s="241">
        <v>10</v>
      </c>
      <c r="B14" s="240" t="s">
        <v>696</v>
      </c>
      <c r="C14" s="980" t="s">
        <v>845</v>
      </c>
      <c r="D14" s="240" t="s">
        <v>844</v>
      </c>
      <c r="E14" s="213"/>
    </row>
    <row r="15" spans="1:5" ht="23.25" customHeight="1" x14ac:dyDescent="0.3">
      <c r="A15" s="241">
        <v>11</v>
      </c>
      <c r="B15" s="240"/>
      <c r="C15" s="980" t="s">
        <v>846</v>
      </c>
      <c r="D15" s="240">
        <v>0</v>
      </c>
      <c r="E15" s="213"/>
    </row>
    <row r="16" spans="1:5" ht="23.25" customHeight="1" x14ac:dyDescent="0.3">
      <c r="A16" s="241">
        <v>12</v>
      </c>
      <c r="B16" s="240"/>
      <c r="C16" s="980" t="s">
        <v>847</v>
      </c>
      <c r="D16" s="240">
        <v>0</v>
      </c>
      <c r="E16" s="213"/>
    </row>
    <row r="17" spans="1:5" ht="23.25" customHeight="1" x14ac:dyDescent="0.3">
      <c r="A17" s="241">
        <v>13</v>
      </c>
      <c r="B17" s="240"/>
      <c r="C17" s="980" t="s">
        <v>848</v>
      </c>
      <c r="D17" s="240">
        <v>0</v>
      </c>
      <c r="E17" s="213"/>
    </row>
    <row r="18" spans="1:5" ht="23.25" customHeight="1" x14ac:dyDescent="0.3">
      <c r="A18" s="241">
        <v>14</v>
      </c>
      <c r="B18" s="240"/>
      <c r="C18" s="980" t="s">
        <v>849</v>
      </c>
      <c r="D18" s="240">
        <v>0</v>
      </c>
      <c r="E18" s="213"/>
    </row>
    <row r="19" spans="1:5" ht="23.25" customHeight="1" x14ac:dyDescent="0.3">
      <c r="A19" s="241">
        <v>15</v>
      </c>
      <c r="B19" s="240"/>
      <c r="C19" s="980" t="s">
        <v>850</v>
      </c>
      <c r="D19" s="240">
        <v>0</v>
      </c>
      <c r="E19" s="213"/>
    </row>
    <row r="20" spans="1:5" ht="23.25" customHeight="1" x14ac:dyDescent="0.3">
      <c r="A20" s="241">
        <v>16</v>
      </c>
      <c r="B20" s="240"/>
      <c r="C20" s="980" t="s">
        <v>851</v>
      </c>
      <c r="D20" s="240">
        <v>0</v>
      </c>
      <c r="E20" s="213"/>
    </row>
    <row r="21" spans="1:5" ht="23.25" customHeight="1" x14ac:dyDescent="0.3">
      <c r="A21" s="241">
        <v>17</v>
      </c>
      <c r="B21" s="240"/>
      <c r="C21" s="980" t="s">
        <v>852</v>
      </c>
      <c r="D21" s="240">
        <v>0</v>
      </c>
      <c r="E21" s="213"/>
    </row>
    <row r="22" spans="1:5" ht="23.25" customHeight="1" x14ac:dyDescent="0.3">
      <c r="A22" s="241">
        <v>18</v>
      </c>
      <c r="B22" s="240"/>
      <c r="C22" s="980" t="s">
        <v>853</v>
      </c>
      <c r="D22" s="240">
        <v>0</v>
      </c>
      <c r="E22" s="213"/>
    </row>
    <row r="23" spans="1:5" ht="23.25" customHeight="1" x14ac:dyDescent="0.3">
      <c r="A23" s="241">
        <v>19</v>
      </c>
      <c r="B23" s="240" t="s">
        <v>695</v>
      </c>
      <c r="C23" s="980" t="s">
        <v>854</v>
      </c>
      <c r="D23" s="240">
        <v>0</v>
      </c>
      <c r="E23" s="213"/>
    </row>
    <row r="24" spans="1:5" ht="23.25" customHeight="1" x14ac:dyDescent="0.3">
      <c r="A24" s="241">
        <v>20</v>
      </c>
      <c r="B24" s="240"/>
      <c r="C24" s="981" t="s">
        <v>855</v>
      </c>
      <c r="D24" s="240">
        <v>0</v>
      </c>
      <c r="E24" s="213"/>
    </row>
    <row r="25" spans="1:5" ht="23.25" customHeight="1" x14ac:dyDescent="0.3">
      <c r="A25" s="241">
        <v>21</v>
      </c>
      <c r="B25" s="240"/>
      <c r="C25" s="981" t="s">
        <v>856</v>
      </c>
      <c r="D25" s="240">
        <v>0</v>
      </c>
      <c r="E25" s="213"/>
    </row>
    <row r="26" spans="1:5" ht="23.25" customHeight="1" x14ac:dyDescent="0.3">
      <c r="A26" s="241">
        <v>22</v>
      </c>
      <c r="B26" s="240" t="s">
        <v>864</v>
      </c>
      <c r="C26" s="981" t="s">
        <v>857</v>
      </c>
      <c r="D26" s="240" t="s">
        <v>865</v>
      </c>
      <c r="E26" s="213"/>
    </row>
    <row r="27" spans="1:5" ht="23.25" customHeight="1" x14ac:dyDescent="0.3">
      <c r="A27" s="241">
        <v>23</v>
      </c>
      <c r="B27" s="240"/>
      <c r="C27" s="981" t="s">
        <v>858</v>
      </c>
      <c r="D27" s="240">
        <v>0</v>
      </c>
      <c r="E27" s="213"/>
    </row>
    <row r="28" spans="1:5" ht="23.25" customHeight="1" x14ac:dyDescent="0.3">
      <c r="A28" s="241">
        <v>24</v>
      </c>
      <c r="B28" s="240"/>
      <c r="C28" s="981" t="s">
        <v>859</v>
      </c>
      <c r="D28" s="240">
        <v>0</v>
      </c>
      <c r="E28" s="213"/>
    </row>
    <row r="29" spans="1:5" ht="23.25" customHeight="1" x14ac:dyDescent="0.3">
      <c r="A29" s="241">
        <v>25</v>
      </c>
      <c r="B29" s="240"/>
      <c r="C29" s="981" t="s">
        <v>860</v>
      </c>
      <c r="D29" s="240">
        <v>0</v>
      </c>
      <c r="E29" s="213"/>
    </row>
    <row r="30" spans="1:5" ht="23.25" customHeight="1" x14ac:dyDescent="0.3">
      <c r="A30" s="241">
        <v>26</v>
      </c>
      <c r="B30" s="240"/>
      <c r="C30" s="981" t="s">
        <v>861</v>
      </c>
      <c r="D30" s="240">
        <v>0</v>
      </c>
      <c r="E30" s="213"/>
    </row>
    <row r="31" spans="1:5" ht="23.25" customHeight="1" x14ac:dyDescent="0.3">
      <c r="A31" s="241">
        <v>27</v>
      </c>
      <c r="B31" s="240"/>
      <c r="C31" s="981" t="s">
        <v>862</v>
      </c>
      <c r="D31" s="240">
        <v>0</v>
      </c>
      <c r="E31" s="213"/>
    </row>
    <row r="32" spans="1:5" ht="23.25" customHeight="1" x14ac:dyDescent="0.3">
      <c r="A32" s="241">
        <v>28</v>
      </c>
      <c r="B32" s="240"/>
      <c r="C32" s="981" t="s">
        <v>863</v>
      </c>
      <c r="D32" s="240">
        <v>0</v>
      </c>
      <c r="E32" s="213"/>
    </row>
    <row r="33" spans="1:5" ht="23.25" customHeight="1" x14ac:dyDescent="0.3">
      <c r="A33" s="241">
        <v>29</v>
      </c>
      <c r="B33" s="240" t="s">
        <v>868</v>
      </c>
      <c r="C33" s="981" t="s">
        <v>869</v>
      </c>
      <c r="D33" s="240">
        <v>0</v>
      </c>
      <c r="E33" s="213"/>
    </row>
    <row r="34" spans="1:5" ht="23.25" customHeight="1" x14ac:dyDescent="0.3">
      <c r="A34" s="1766" t="s">
        <v>880</v>
      </c>
      <c r="B34" s="1767"/>
      <c r="C34" s="982">
        <v>29</v>
      </c>
      <c r="D34" s="242">
        <v>2</v>
      </c>
    </row>
  </sheetData>
  <mergeCells count="3">
    <mergeCell ref="C3:D3"/>
    <mergeCell ref="B2:D2"/>
    <mergeCell ref="A34:B34"/>
  </mergeCells>
  <pageMargins left="0.35433070866141736" right="0.45" top="0.27559055118110237" bottom="0.31496062992125984" header="0.31496062992125984" footer="0.31496062992125984"/>
  <pageSetup paperSize="9" scale="73"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J28" sqref="J28"/>
    </sheetView>
  </sheetViews>
  <sheetFormatPr defaultRowHeight="12.75" x14ac:dyDescent="0.2"/>
  <cols>
    <col min="2" max="2" width="53.7109375" customWidth="1"/>
  </cols>
  <sheetData>
    <row r="1" spans="1:2" ht="15.75" x14ac:dyDescent="0.2">
      <c r="A1" s="1775" t="s">
        <v>970</v>
      </c>
      <c r="B1" s="1775"/>
    </row>
    <row r="2" spans="1:2" x14ac:dyDescent="0.2">
      <c r="A2" s="1776" t="s">
        <v>63</v>
      </c>
      <c r="B2" s="1777" t="s">
        <v>971</v>
      </c>
    </row>
    <row r="3" spans="1:2" x14ac:dyDescent="0.2">
      <c r="A3" s="1776"/>
      <c r="B3" s="1777"/>
    </row>
    <row r="4" spans="1:2" ht="15.75" x14ac:dyDescent="0.2">
      <c r="A4" s="534">
        <v>1</v>
      </c>
      <c r="B4" s="535" t="s">
        <v>972</v>
      </c>
    </row>
    <row r="5" spans="1:2" ht="15.75" x14ac:dyDescent="0.2">
      <c r="A5" s="534">
        <v>2</v>
      </c>
      <c r="B5" s="536" t="s">
        <v>973</v>
      </c>
    </row>
    <row r="6" spans="1:2" ht="15.75" x14ac:dyDescent="0.2">
      <c r="A6" s="534">
        <v>3</v>
      </c>
      <c r="B6" s="537" t="s">
        <v>974</v>
      </c>
    </row>
    <row r="7" spans="1:2" ht="15.75" x14ac:dyDescent="0.2">
      <c r="A7" s="534">
        <v>4</v>
      </c>
      <c r="B7" s="537" t="s">
        <v>975</v>
      </c>
    </row>
    <row r="8" spans="1:2" ht="15.75" x14ac:dyDescent="0.2">
      <c r="A8" s="534">
        <v>5</v>
      </c>
      <c r="B8" s="537" t="s">
        <v>976</v>
      </c>
    </row>
    <row r="9" spans="1:2" ht="15.75" x14ac:dyDescent="0.2">
      <c r="A9" s="534">
        <v>6</v>
      </c>
      <c r="B9" s="537" t="s">
        <v>977</v>
      </c>
    </row>
    <row r="10" spans="1:2" ht="15.75" x14ac:dyDescent="0.2">
      <c r="A10" s="534">
        <v>7</v>
      </c>
      <c r="B10" s="537" t="s">
        <v>978</v>
      </c>
    </row>
    <row r="11" spans="1:2" ht="15.75" x14ac:dyDescent="0.2">
      <c r="A11" s="534">
        <v>8</v>
      </c>
      <c r="B11" s="537" t="s">
        <v>979</v>
      </c>
    </row>
    <row r="12" spans="1:2" ht="15.75" x14ac:dyDescent="0.2">
      <c r="A12" s="534">
        <v>9</v>
      </c>
      <c r="B12" s="537" t="s">
        <v>980</v>
      </c>
    </row>
    <row r="13" spans="1:2" ht="15.75" x14ac:dyDescent="0.2">
      <c r="A13" s="534">
        <v>10</v>
      </c>
      <c r="B13" s="537" t="s">
        <v>981</v>
      </c>
    </row>
    <row r="14" spans="1:2" ht="15.75" x14ac:dyDescent="0.2">
      <c r="A14" s="534">
        <v>11</v>
      </c>
      <c r="B14" s="537" t="s">
        <v>982</v>
      </c>
    </row>
    <row r="15" spans="1:2" ht="15.75" x14ac:dyDescent="0.2">
      <c r="A15" s="534">
        <v>12</v>
      </c>
      <c r="B15" s="535" t="s">
        <v>983</v>
      </c>
    </row>
    <row r="16" spans="1:2" ht="15.75" x14ac:dyDescent="0.2">
      <c r="A16" s="534">
        <v>13</v>
      </c>
      <c r="B16" s="535" t="s">
        <v>984</v>
      </c>
    </row>
    <row r="17" spans="1:2" ht="15.75" x14ac:dyDescent="0.2">
      <c r="A17" s="534">
        <v>14</v>
      </c>
      <c r="B17" s="535" t="s">
        <v>985</v>
      </c>
    </row>
    <row r="18" spans="1:2" ht="15.75" x14ac:dyDescent="0.2">
      <c r="A18" s="534">
        <v>15</v>
      </c>
      <c r="B18" s="535" t="s">
        <v>986</v>
      </c>
    </row>
    <row r="19" spans="1:2" ht="15.75" x14ac:dyDescent="0.2">
      <c r="A19" s="534">
        <v>16</v>
      </c>
      <c r="B19" s="538" t="s">
        <v>987</v>
      </c>
    </row>
  </sheetData>
  <mergeCells count="3">
    <mergeCell ref="A1:B1"/>
    <mergeCell ref="A2:A3"/>
    <mergeCell ref="B2:B3"/>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19"/>
  <sheetViews>
    <sheetView view="pageBreakPreview" zoomScale="90" zoomScaleNormal="90" zoomScaleSheetLayoutView="90" workbookViewId="0">
      <selection activeCell="D14" sqref="D14"/>
    </sheetView>
  </sheetViews>
  <sheetFormatPr defaultColWidth="9.140625" defaultRowHeight="15" x14ac:dyDescent="0.2"/>
  <cols>
    <col min="1" max="1" width="6.140625" style="717" customWidth="1"/>
    <col min="2" max="2" width="15.5703125" style="717" customWidth="1"/>
    <col min="3" max="3" width="17.28515625" style="717" customWidth="1"/>
    <col min="4" max="4" width="21" style="717" customWidth="1"/>
    <col min="5" max="5" width="21.140625" style="717" customWidth="1"/>
    <col min="6" max="6" width="20.7109375" style="717" customWidth="1"/>
    <col min="7" max="7" width="23.5703125" style="717" customWidth="1"/>
    <col min="8" max="8" width="23.7109375" style="717" customWidth="1"/>
    <col min="9" max="9" width="9.85546875" style="717" customWidth="1"/>
    <col min="10" max="16384" width="9.140625" style="717"/>
  </cols>
  <sheetData>
    <row r="1" spans="1:11" ht="15.75" x14ac:dyDescent="0.2">
      <c r="A1" s="1300" t="s">
        <v>0</v>
      </c>
      <c r="B1" s="1300"/>
      <c r="C1" s="1300"/>
      <c r="D1" s="1300"/>
      <c r="E1" s="1300"/>
      <c r="F1" s="1300"/>
      <c r="G1" s="1300"/>
      <c r="H1" s="716" t="s">
        <v>216</v>
      </c>
    </row>
    <row r="2" spans="1:11" ht="15.75" x14ac:dyDescent="0.2">
      <c r="A2" s="1300" t="s">
        <v>704</v>
      </c>
      <c r="B2" s="1300"/>
      <c r="C2" s="1300"/>
      <c r="D2" s="1300"/>
      <c r="E2" s="1300"/>
      <c r="F2" s="1300"/>
      <c r="G2" s="1300"/>
      <c r="H2" s="1300"/>
    </row>
    <row r="4" spans="1:11" ht="18" customHeight="1" x14ac:dyDescent="0.2">
      <c r="A4" s="1348" t="s">
        <v>725</v>
      </c>
      <c r="B4" s="1348"/>
      <c r="C4" s="1348"/>
      <c r="D4" s="1348"/>
      <c r="E4" s="1348"/>
      <c r="F4" s="1348"/>
      <c r="G4" s="1348"/>
      <c r="H4" s="1348"/>
    </row>
    <row r="5" spans="1:11" s="718" customFormat="1" ht="15.75" x14ac:dyDescent="0.2">
      <c r="A5" s="1300" t="s">
        <v>873</v>
      </c>
      <c r="B5" s="1300"/>
      <c r="C5" s="1300"/>
    </row>
    <row r="6" spans="1:11" ht="15.75" x14ac:dyDescent="0.2">
      <c r="A6" s="719"/>
      <c r="B6" s="719"/>
      <c r="G6" s="1349" t="s">
        <v>1036</v>
      </c>
      <c r="H6" s="1349"/>
      <c r="I6" s="720"/>
    </row>
    <row r="7" spans="1:11" ht="59.25" customHeight="1" x14ac:dyDescent="0.2">
      <c r="A7" s="344" t="s">
        <v>2</v>
      </c>
      <c r="B7" s="344" t="s">
        <v>612</v>
      </c>
      <c r="C7" s="344" t="s">
        <v>217</v>
      </c>
      <c r="D7" s="344" t="s">
        <v>218</v>
      </c>
      <c r="E7" s="344" t="s">
        <v>219</v>
      </c>
      <c r="F7" s="344" t="s">
        <v>220</v>
      </c>
      <c r="G7" s="344" t="s">
        <v>221</v>
      </c>
      <c r="H7" s="344" t="s">
        <v>222</v>
      </c>
    </row>
    <row r="8" spans="1:11" s="716" customFormat="1" x14ac:dyDescent="0.2">
      <c r="A8" s="721" t="s">
        <v>223</v>
      </c>
      <c r="B8" s="721" t="s">
        <v>224</v>
      </c>
      <c r="C8" s="721" t="s">
        <v>225</v>
      </c>
      <c r="D8" s="721" t="s">
        <v>226</v>
      </c>
      <c r="E8" s="721" t="s">
        <v>227</v>
      </c>
      <c r="F8" s="721" t="s">
        <v>228</v>
      </c>
      <c r="G8" s="721" t="s">
        <v>229</v>
      </c>
      <c r="H8" s="721" t="s">
        <v>230</v>
      </c>
    </row>
    <row r="9" spans="1:11" s="718" customFormat="1" ht="38.25" customHeight="1" x14ac:dyDescent="0.2">
      <c r="A9" s="345">
        <v>1</v>
      </c>
      <c r="B9" s="861" t="s">
        <v>877</v>
      </c>
      <c r="C9" s="345">
        <f>239-24</f>
        <v>215</v>
      </c>
      <c r="D9" s="345">
        <f>30</f>
        <v>30</v>
      </c>
      <c r="E9" s="345">
        <f>280-2</f>
        <v>278</v>
      </c>
      <c r="F9" s="345">
        <f>E9+D9+C9</f>
        <v>523</v>
      </c>
      <c r="G9" s="345">
        <v>523</v>
      </c>
      <c r="H9" s="936" t="s">
        <v>1059</v>
      </c>
    </row>
    <row r="10" spans="1:11" s="718" customFormat="1" ht="44.25" customHeight="1" x14ac:dyDescent="0.2">
      <c r="A10" s="345">
        <v>2</v>
      </c>
      <c r="B10" s="345" t="s">
        <v>879</v>
      </c>
      <c r="C10" s="345">
        <f>198-60</f>
        <v>138</v>
      </c>
      <c r="D10" s="345">
        <f>5</f>
        <v>5</v>
      </c>
      <c r="E10" s="345">
        <f>155-4</f>
        <v>151</v>
      </c>
      <c r="F10" s="345">
        <f>E10+D10+C10</f>
        <v>294</v>
      </c>
      <c r="G10" s="345">
        <v>294</v>
      </c>
      <c r="H10" s="936" t="s">
        <v>1046</v>
      </c>
    </row>
    <row r="11" spans="1:11" s="722" customFormat="1" ht="44.25" customHeight="1" x14ac:dyDescent="0.2">
      <c r="A11" s="1351" t="s">
        <v>880</v>
      </c>
      <c r="B11" s="1352"/>
      <c r="C11" s="346">
        <f t="shared" ref="C11:G11" si="0">SUM(C9:C10)</f>
        <v>353</v>
      </c>
      <c r="D11" s="346">
        <f t="shared" si="0"/>
        <v>35</v>
      </c>
      <c r="E11" s="346">
        <f t="shared" si="0"/>
        <v>429</v>
      </c>
      <c r="F11" s="346">
        <f t="shared" si="0"/>
        <v>817</v>
      </c>
      <c r="G11" s="346">
        <f t="shared" si="0"/>
        <v>817</v>
      </c>
      <c r="H11" s="346">
        <f>SUM(H9:H10)</f>
        <v>0</v>
      </c>
    </row>
    <row r="12" spans="1:11" ht="31.5" customHeight="1" x14ac:dyDescent="0.2">
      <c r="A12" s="1350" t="s">
        <v>231</v>
      </c>
      <c r="B12" s="1350"/>
      <c r="C12" s="1350"/>
      <c r="D12" s="1350"/>
      <c r="E12" s="1350"/>
      <c r="F12" s="1350"/>
      <c r="G12" s="1350"/>
      <c r="H12" s="1350"/>
    </row>
    <row r="13" spans="1:11" x14ac:dyDescent="0.2">
      <c r="C13" s="717" t="s">
        <v>9</v>
      </c>
    </row>
    <row r="15" spans="1:11" ht="15" customHeight="1" x14ac:dyDescent="0.2">
      <c r="A15" s="723"/>
      <c r="B15" s="723"/>
      <c r="D15" s="717" t="s">
        <v>9</v>
      </c>
      <c r="E15" s="723"/>
      <c r="F15" s="1287" t="s">
        <v>1055</v>
      </c>
      <c r="G15" s="1287"/>
      <c r="H15" s="1287"/>
      <c r="I15" s="724"/>
      <c r="J15" s="724"/>
      <c r="K15" s="724"/>
    </row>
    <row r="16" spans="1:11" ht="15" customHeight="1" x14ac:dyDescent="0.2">
      <c r="A16" s="723"/>
      <c r="B16" s="723"/>
      <c r="C16" s="723"/>
      <c r="D16" s="723"/>
      <c r="E16" s="723"/>
      <c r="F16" s="1287" t="s">
        <v>1056</v>
      </c>
      <c r="G16" s="1287"/>
      <c r="H16" s="1287"/>
      <c r="I16" s="724"/>
      <c r="J16" s="724"/>
      <c r="K16" s="724"/>
    </row>
    <row r="17" spans="1:15" ht="15" customHeight="1" x14ac:dyDescent="0.2">
      <c r="A17" s="723"/>
      <c r="B17" s="723"/>
      <c r="C17" s="723"/>
      <c r="D17" s="723"/>
      <c r="E17" s="723"/>
      <c r="F17" s="1348"/>
      <c r="G17" s="1348"/>
      <c r="H17" s="1348"/>
      <c r="I17" s="724"/>
      <c r="J17" s="724"/>
      <c r="K17" s="724"/>
    </row>
    <row r="18" spans="1:15" ht="15.75" x14ac:dyDescent="0.2">
      <c r="A18" s="1353"/>
      <c r="B18" s="1353"/>
      <c r="C18" s="723"/>
      <c r="D18" s="723"/>
      <c r="E18" s="723"/>
      <c r="F18" s="1348"/>
      <c r="G18" s="1348"/>
      <c r="H18" s="1348"/>
      <c r="I18" s="723"/>
      <c r="J18" s="723"/>
      <c r="K18" s="723"/>
    </row>
    <row r="19" spans="1:15" ht="15.75" x14ac:dyDescent="0.2">
      <c r="A19" s="723"/>
      <c r="B19" s="723"/>
      <c r="C19" s="723"/>
      <c r="D19" s="723"/>
      <c r="E19" s="723"/>
      <c r="F19" s="723"/>
      <c r="G19" s="723"/>
      <c r="H19" s="723"/>
      <c r="I19" s="723"/>
      <c r="J19" s="723"/>
      <c r="K19" s="723"/>
      <c r="L19" s="723"/>
      <c r="M19" s="723"/>
      <c r="N19" s="723"/>
      <c r="O19" s="723"/>
    </row>
  </sheetData>
  <mergeCells count="12">
    <mergeCell ref="F18:H18"/>
    <mergeCell ref="A11:B11"/>
    <mergeCell ref="F17:H17"/>
    <mergeCell ref="A18:B18"/>
    <mergeCell ref="A5:C5"/>
    <mergeCell ref="A1:G1"/>
    <mergeCell ref="A2:H2"/>
    <mergeCell ref="A4:H4"/>
    <mergeCell ref="G6:H6"/>
    <mergeCell ref="F16:H16"/>
    <mergeCell ref="A12:H12"/>
    <mergeCell ref="F15:H15"/>
  </mergeCells>
  <printOptions horizontalCentered="1"/>
  <pageMargins left="0.70866141732283472" right="0.23" top="0.23622047244094491" bottom="0"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topLeftCell="E1" zoomScale="90" zoomScaleSheetLayoutView="90" workbookViewId="0">
      <selection activeCell="L13" sqref="L13"/>
    </sheetView>
  </sheetViews>
  <sheetFormatPr defaultColWidth="9.140625" defaultRowHeight="12.75" x14ac:dyDescent="0.2"/>
  <cols>
    <col min="1" max="1" width="8" style="697" hidden="1" customWidth="1"/>
    <col min="2" max="2" width="17" style="697" customWidth="1"/>
    <col min="3" max="3" width="9.7109375" style="697" customWidth="1"/>
    <col min="4" max="13" width="11.140625" style="697" customWidth="1"/>
    <col min="14" max="14" width="18.5703125" style="697" customWidth="1"/>
    <col min="15" max="16384" width="9.140625" style="697"/>
  </cols>
  <sheetData>
    <row r="1" spans="1:19" ht="12.75" customHeight="1" x14ac:dyDescent="0.2">
      <c r="D1" s="1360"/>
      <c r="E1" s="1360"/>
      <c r="F1" s="1360"/>
      <c r="G1" s="1360"/>
      <c r="H1" s="1360"/>
      <c r="I1" s="1360"/>
      <c r="L1" s="1362" t="s">
        <v>77</v>
      </c>
      <c r="M1" s="1362"/>
    </row>
    <row r="2" spans="1:19" ht="15.75" x14ac:dyDescent="0.25">
      <c r="A2" s="1356" t="s">
        <v>0</v>
      </c>
      <c r="B2" s="1356"/>
      <c r="C2" s="1356"/>
      <c r="D2" s="1356"/>
      <c r="E2" s="1356"/>
      <c r="F2" s="1356"/>
      <c r="G2" s="1356"/>
      <c r="H2" s="1356"/>
      <c r="I2" s="1356"/>
      <c r="J2" s="1356"/>
      <c r="K2" s="1356"/>
      <c r="L2" s="1356"/>
      <c r="M2" s="1356"/>
    </row>
    <row r="3" spans="1:19" ht="20.25" x14ac:dyDescent="0.3">
      <c r="A3" s="1361" t="s">
        <v>704</v>
      </c>
      <c r="B3" s="1361"/>
      <c r="C3" s="1361"/>
      <c r="D3" s="1361"/>
      <c r="E3" s="1361"/>
      <c r="F3" s="1361"/>
      <c r="G3" s="1361"/>
      <c r="H3" s="1361"/>
      <c r="I3" s="1361"/>
      <c r="J3" s="1361"/>
      <c r="K3" s="1361"/>
      <c r="L3" s="1361"/>
      <c r="M3" s="1361"/>
    </row>
    <row r="4" spans="1:19" ht="11.25" customHeight="1" x14ac:dyDescent="0.2"/>
    <row r="5" spans="1:19" ht="15.75" x14ac:dyDescent="0.25">
      <c r="A5" s="1356" t="s">
        <v>726</v>
      </c>
      <c r="B5" s="1356"/>
      <c r="C5" s="1356"/>
      <c r="D5" s="1356"/>
      <c r="E5" s="1356"/>
      <c r="F5" s="1356"/>
      <c r="G5" s="1356"/>
      <c r="H5" s="1356"/>
      <c r="I5" s="1356"/>
      <c r="J5" s="1356"/>
      <c r="K5" s="1356"/>
      <c r="L5" s="1356"/>
      <c r="M5" s="1356"/>
    </row>
    <row r="6" spans="1:19" s="785" customFormat="1" ht="15.75" x14ac:dyDescent="0.25">
      <c r="A6" s="1356"/>
      <c r="B6" s="1356"/>
      <c r="C6" s="1356"/>
      <c r="D6" s="1356"/>
      <c r="K6" s="786"/>
      <c r="L6" s="1358" t="s">
        <v>1036</v>
      </c>
      <c r="M6" s="1358"/>
      <c r="N6" s="1358"/>
    </row>
    <row r="7" spans="1:19" ht="15.75" x14ac:dyDescent="0.2">
      <c r="A7" s="787"/>
      <c r="B7" s="1300" t="s">
        <v>873</v>
      </c>
      <c r="C7" s="1300"/>
      <c r="D7" s="1300"/>
      <c r="K7" s="788"/>
      <c r="L7" s="788"/>
      <c r="M7" s="789"/>
      <c r="N7" s="788"/>
    </row>
    <row r="8" spans="1:19" ht="15.75" customHeight="1" x14ac:dyDescent="0.25">
      <c r="A8" s="1354" t="s">
        <v>2</v>
      </c>
      <c r="B8" s="1354" t="s">
        <v>886</v>
      </c>
      <c r="C8" s="1364" t="s">
        <v>3</v>
      </c>
      <c r="D8" s="1364"/>
      <c r="E8" s="1364"/>
      <c r="F8" s="1365"/>
      <c r="G8" s="1366"/>
      <c r="H8" s="1363" t="s">
        <v>88</v>
      </c>
      <c r="I8" s="1363"/>
      <c r="J8" s="1363"/>
      <c r="K8" s="1363"/>
      <c r="L8" s="1363"/>
      <c r="M8" s="1354" t="s">
        <v>116</v>
      </c>
      <c r="N8" s="1357" t="s">
        <v>117</v>
      </c>
    </row>
    <row r="9" spans="1:19" ht="63" x14ac:dyDescent="0.2">
      <c r="A9" s="1355"/>
      <c r="B9" s="1355"/>
      <c r="C9" s="790" t="s">
        <v>4</v>
      </c>
      <c r="D9" s="790" t="s">
        <v>5</v>
      </c>
      <c r="E9" s="790" t="s">
        <v>314</v>
      </c>
      <c r="F9" s="791" t="s">
        <v>87</v>
      </c>
      <c r="G9" s="792" t="s">
        <v>315</v>
      </c>
      <c r="H9" s="790" t="s">
        <v>4</v>
      </c>
      <c r="I9" s="790" t="s">
        <v>5</v>
      </c>
      <c r="J9" s="790" t="s">
        <v>314</v>
      </c>
      <c r="K9" s="791" t="s">
        <v>87</v>
      </c>
      <c r="L9" s="791" t="s">
        <v>316</v>
      </c>
      <c r="M9" s="1355"/>
      <c r="N9" s="1357"/>
      <c r="R9" s="793"/>
      <c r="S9" s="793"/>
    </row>
    <row r="10" spans="1:19" s="787" customFormat="1" ht="21.75" customHeight="1" x14ac:dyDescent="0.2">
      <c r="A10" s="790">
        <v>1</v>
      </c>
      <c r="B10" s="790">
        <v>2</v>
      </c>
      <c r="C10" s="790">
        <v>3</v>
      </c>
      <c r="D10" s="790">
        <v>4</v>
      </c>
      <c r="E10" s="790">
        <v>5</v>
      </c>
      <c r="F10" s="790">
        <v>6</v>
      </c>
      <c r="G10" s="790">
        <v>7</v>
      </c>
      <c r="H10" s="790">
        <v>8</v>
      </c>
      <c r="I10" s="790">
        <v>9</v>
      </c>
      <c r="J10" s="790">
        <v>10</v>
      </c>
      <c r="K10" s="790">
        <v>11</v>
      </c>
      <c r="L10" s="790">
        <v>12</v>
      </c>
      <c r="M10" s="790">
        <v>13</v>
      </c>
      <c r="N10" s="790">
        <v>14</v>
      </c>
    </row>
    <row r="11" spans="1:19" s="725" customFormat="1" ht="40.5" customHeight="1" x14ac:dyDescent="0.2">
      <c r="A11" s="360">
        <v>1</v>
      </c>
      <c r="B11" s="360" t="s">
        <v>693</v>
      </c>
      <c r="C11" s="689">
        <f>'AT-3'!C9</f>
        <v>215</v>
      </c>
      <c r="D11" s="689">
        <v>0</v>
      </c>
      <c r="E11" s="689">
        <v>0</v>
      </c>
      <c r="F11" s="794">
        <v>0</v>
      </c>
      <c r="G11" s="689">
        <f>SUM(C11:F11)</f>
        <v>215</v>
      </c>
      <c r="H11" s="689">
        <v>215</v>
      </c>
      <c r="I11" s="689">
        <v>0</v>
      </c>
      <c r="J11" s="689">
        <v>0</v>
      </c>
      <c r="K11" s="689">
        <v>0</v>
      </c>
      <c r="L11" s="689">
        <v>215</v>
      </c>
      <c r="M11" s="689">
        <v>29</v>
      </c>
      <c r="N11" s="795" t="s">
        <v>1060</v>
      </c>
    </row>
    <row r="12" spans="1:19" s="725" customFormat="1" ht="94.5" customHeight="1" x14ac:dyDescent="0.2">
      <c r="A12" s="360">
        <v>7</v>
      </c>
      <c r="B12" s="360" t="s">
        <v>876</v>
      </c>
      <c r="C12" s="689">
        <v>170</v>
      </c>
      <c r="D12" s="360">
        <v>28</v>
      </c>
      <c r="E12" s="360">
        <v>0</v>
      </c>
      <c r="F12" s="796">
        <v>0</v>
      </c>
      <c r="G12" s="797">
        <f>F12+E12+D12+C12</f>
        <v>198</v>
      </c>
      <c r="H12" s="360">
        <v>113</v>
      </c>
      <c r="I12" s="360">
        <v>25</v>
      </c>
      <c r="J12" s="360">
        <v>0</v>
      </c>
      <c r="K12" s="360">
        <v>0</v>
      </c>
      <c r="L12" s="360">
        <f>K12+J12+I12+H12</f>
        <v>138</v>
      </c>
      <c r="M12" s="360">
        <f>G12-L12</f>
        <v>60</v>
      </c>
      <c r="N12" s="798" t="s">
        <v>1044</v>
      </c>
    </row>
    <row r="13" spans="1:19" s="725" customFormat="1" ht="18" x14ac:dyDescent="0.2">
      <c r="A13" s="345"/>
      <c r="B13" s="345" t="s">
        <v>880</v>
      </c>
      <c r="C13" s="346">
        <f>SUM(C11:C12)</f>
        <v>385</v>
      </c>
      <c r="D13" s="346">
        <f t="shared" ref="D13:M13" si="0">SUM(D11:D12)</f>
        <v>28</v>
      </c>
      <c r="E13" s="346">
        <f t="shared" si="0"/>
        <v>0</v>
      </c>
      <c r="F13" s="346">
        <f t="shared" si="0"/>
        <v>0</v>
      </c>
      <c r="G13" s="346">
        <f>SUM(G11:G12)</f>
        <v>413</v>
      </c>
      <c r="H13" s="346">
        <f t="shared" si="0"/>
        <v>328</v>
      </c>
      <c r="I13" s="346">
        <f t="shared" si="0"/>
        <v>25</v>
      </c>
      <c r="J13" s="346">
        <f t="shared" si="0"/>
        <v>0</v>
      </c>
      <c r="K13" s="346">
        <f t="shared" si="0"/>
        <v>0</v>
      </c>
      <c r="L13" s="346">
        <f t="shared" si="0"/>
        <v>353</v>
      </c>
      <c r="M13" s="346">
        <f t="shared" si="0"/>
        <v>89</v>
      </c>
      <c r="N13" s="799"/>
    </row>
    <row r="14" spans="1:19" ht="21.75" customHeight="1" x14ac:dyDescent="0.25">
      <c r="A14" s="800" t="s">
        <v>15</v>
      </c>
      <c r="B14" s="801"/>
      <c r="C14" s="801"/>
      <c r="D14" s="801"/>
      <c r="E14" s="801"/>
      <c r="F14" s="802"/>
      <c r="G14" s="803"/>
      <c r="H14" s="801"/>
      <c r="I14" s="801"/>
      <c r="J14" s="801"/>
      <c r="K14" s="801"/>
      <c r="L14" s="801"/>
      <c r="M14" s="801"/>
      <c r="N14" s="801"/>
    </row>
    <row r="15" spans="1:19" x14ac:dyDescent="0.2">
      <c r="A15" s="804"/>
      <c r="B15" s="793"/>
      <c r="C15" s="793"/>
      <c r="D15" s="793"/>
      <c r="E15" s="793"/>
      <c r="F15" s="793"/>
      <c r="G15" s="793"/>
      <c r="H15" s="793"/>
      <c r="I15" s="793"/>
      <c r="J15" s="793"/>
      <c r="K15" s="793"/>
      <c r="L15" s="793"/>
      <c r="M15" s="793"/>
    </row>
    <row r="16" spans="1:19" s="806" customFormat="1" ht="15" x14ac:dyDescent="0.25">
      <c r="A16" s="805" t="s">
        <v>6</v>
      </c>
      <c r="B16" s="1359" t="s">
        <v>1018</v>
      </c>
      <c r="C16" s="1359"/>
      <c r="D16" s="1359"/>
      <c r="E16" s="1359"/>
      <c r="I16" s="988" t="s">
        <v>1058</v>
      </c>
    </row>
    <row r="17" spans="1:14" x14ac:dyDescent="0.2">
      <c r="A17" s="697" t="s">
        <v>7</v>
      </c>
    </row>
    <row r="18" spans="1:14" x14ac:dyDescent="0.2">
      <c r="A18" s="697" t="s">
        <v>8</v>
      </c>
      <c r="B18" s="807" t="s">
        <v>1030</v>
      </c>
      <c r="J18" s="804" t="s">
        <v>9</v>
      </c>
      <c r="K18" s="804"/>
      <c r="L18" s="804" t="s">
        <v>9</v>
      </c>
    </row>
    <row r="19" spans="1:14" ht="15.75" x14ac:dyDescent="0.2">
      <c r="A19" s="807" t="s">
        <v>385</v>
      </c>
      <c r="J19" s="804"/>
      <c r="K19" s="804"/>
      <c r="L19" s="1348" t="s">
        <v>874</v>
      </c>
      <c r="M19" s="1348"/>
      <c r="N19" s="1348"/>
    </row>
    <row r="20" spans="1:14" ht="15.75" x14ac:dyDescent="0.2">
      <c r="B20" s="1353"/>
      <c r="C20" s="1353"/>
      <c r="E20" s="793"/>
      <c r="F20" s="793"/>
      <c r="G20" s="793"/>
      <c r="H20" s="793"/>
      <c r="I20" s="793"/>
      <c r="J20" s="793"/>
      <c r="K20" s="793"/>
      <c r="L20" s="1348" t="s">
        <v>875</v>
      </c>
      <c r="M20" s="1348"/>
      <c r="N20" s="1348"/>
    </row>
    <row r="21" spans="1:14" x14ac:dyDescent="0.2">
      <c r="C21" s="807"/>
      <c r="E21" s="793"/>
      <c r="F21" s="793"/>
      <c r="G21" s="793"/>
      <c r="H21" s="793"/>
      <c r="I21" s="793"/>
      <c r="J21" s="793"/>
      <c r="K21" s="793"/>
      <c r="L21" s="793"/>
      <c r="M21" s="793"/>
    </row>
    <row r="22" spans="1:14" x14ac:dyDescent="0.2">
      <c r="K22" s="787"/>
      <c r="L22" s="787"/>
      <c r="M22" s="787"/>
      <c r="N22" s="787"/>
    </row>
    <row r="23" spans="1:14" x14ac:dyDescent="0.2">
      <c r="K23" s="787"/>
      <c r="L23" s="787"/>
      <c r="M23" s="787"/>
      <c r="N23" s="787"/>
    </row>
    <row r="24" spans="1:14" x14ac:dyDescent="0.2">
      <c r="K24" s="787"/>
      <c r="L24" s="787"/>
      <c r="M24" s="787"/>
      <c r="N24" s="787"/>
    </row>
    <row r="25" spans="1:14" x14ac:dyDescent="0.2">
      <c r="K25" s="787"/>
      <c r="L25" s="787"/>
      <c r="M25" s="787"/>
      <c r="N25" s="787"/>
    </row>
  </sheetData>
  <mergeCells count="18">
    <mergeCell ref="B20:C20"/>
    <mergeCell ref="L20:N20"/>
    <mergeCell ref="B8:B9"/>
    <mergeCell ref="D1:I1"/>
    <mergeCell ref="A5:M5"/>
    <mergeCell ref="A3:M3"/>
    <mergeCell ref="A2:M2"/>
    <mergeCell ref="L1:M1"/>
    <mergeCell ref="A8:A9"/>
    <mergeCell ref="A6:D6"/>
    <mergeCell ref="B7:D7"/>
    <mergeCell ref="L19:N19"/>
    <mergeCell ref="N8:N9"/>
    <mergeCell ref="L6:N6"/>
    <mergeCell ref="M8:M9"/>
    <mergeCell ref="B16:E16"/>
    <mergeCell ref="H8:L8"/>
    <mergeCell ref="C8:G8"/>
  </mergeCells>
  <phoneticPr fontId="0" type="noConversion"/>
  <printOptions horizontalCentered="1" verticalCentered="1"/>
  <pageMargins left="0.93" right="0.23622047244094491" top="0.23622047244094491" bottom="0"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71</vt:i4>
      </vt:variant>
    </vt:vector>
  </HeadingPairs>
  <TitlesOfParts>
    <vt:vector size="144"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AT 13 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MIS</vt:lpstr>
      <vt:lpstr>AT-24</vt:lpstr>
      <vt:lpstr>AT-25</vt:lpstr>
      <vt:lpstr>Sheet1 (2)</vt:lpstr>
      <vt:lpstr>AT26_NoWD</vt:lpstr>
      <vt:lpstr>AT26A_NoWD</vt:lpstr>
      <vt:lpstr>AT27_Req_FG_CA_Pry (2)</vt:lpstr>
      <vt:lpstr>AT27A_Req_FG_CA_U Pry  (2)</vt:lpstr>
      <vt:lpstr>AT27B_Req_FG_CA_N CLP (2)</vt:lpstr>
      <vt:lpstr>AT27C_Req_FG_Drought -Pry  (2)</vt:lpstr>
      <vt:lpstr>AT27D_Req_FG_Drought -UPry  (2)</vt:lpstr>
      <vt:lpstr>AT_28_RqmtKitchen (2)</vt:lpstr>
      <vt:lpstr>AT-28A_RqmtPlinthArea (2)</vt:lpstr>
      <vt:lpstr>AT-28B_Kitchen repair (2)</vt:lpstr>
      <vt:lpstr>AT29_Requirement-NEW-KD </vt:lpstr>
      <vt:lpstr>AT29_A_Replacement KD</vt:lpstr>
      <vt:lpstr>AT-30_Coook-cum-Helper</vt:lpstr>
      <vt:lpstr>AT_31_Budget_provision </vt:lpstr>
      <vt:lpstr>AT32_Drought Pry Util</vt:lpstr>
      <vt:lpstr>AT-32A Drought UPry Util</vt:lpstr>
      <vt:lpstr>List of defunct kargil  schools</vt:lpstr>
      <vt:lpstr>List of defunct Leh  schools</vt:lpstr>
      <vt:lpstr>'AT 13 Mode of cooking'!Print_Area</vt:lpstr>
      <vt:lpstr>'AT_17_Coverage-RBSK '!Print_Area</vt:lpstr>
      <vt:lpstr>AT_19_Impl_Agency!Print_Area</vt:lpstr>
      <vt:lpstr>'AT_20_CentralCookingagency '!Print_Area</vt:lpstr>
      <vt:lpstr>'AT_28_RqmtKitchen (2)'!Print_Area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'AT-21'!Print_Area</vt:lpstr>
      <vt:lpstr>'AT-22'!Print_Area</vt:lpstr>
      <vt:lpstr>'AT-23 MIS'!Print_Area</vt:lpstr>
      <vt:lpstr>'AT-23A MIS'!Print_Area</vt:lpstr>
      <vt:lpstr>'AT-24'!Print_Area</vt:lpstr>
      <vt:lpstr>'AT-25'!Print_Area</vt:lpstr>
      <vt:lpstr>AT26_NoWD!Print_Area</vt:lpstr>
      <vt:lpstr>AT26A_NoWD!Print_Area</vt:lpstr>
      <vt:lpstr>'AT27_Req_FG_CA_Pry (2)'!Print_Area</vt:lpstr>
      <vt:lpstr>'AT27A_Req_FG_CA_U Pry  (2)'!Print_Area</vt:lpstr>
      <vt:lpstr>'AT27B_Req_FG_CA_N CLP (2)'!Print_Area</vt:lpstr>
      <vt:lpstr>'AT27C_Req_FG_Drought -Pry  (2)'!Print_Area</vt:lpstr>
      <vt:lpstr>'AT27D_Req_FG_Drought -UPry  (2)'!Print_Area</vt:lpstr>
      <vt:lpstr>'AT-28A_RqmtPlinthArea (2)'!Print_Area</vt:lpstr>
      <vt:lpstr>'AT-28B_Kitchen repair (2)'!Print_Area</vt:lpstr>
      <vt:lpstr>'AT29_A_Replacement KD'!Print_Area</vt:lpstr>
      <vt:lpstr>'AT29_Requirement-NEW-KD '!Print_Area</vt:lpstr>
      <vt:lpstr>'AT-2-B_DBT'!Print_Area</vt:lpstr>
      <vt:lpstr>'AT-2-S1 BUDGET'!Print_Area</vt:lpstr>
      <vt:lpstr>'AT-3'!Print_Area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'AT-4B'!Print_Area</vt:lpstr>
      <vt:lpstr>'AT-8_Hon_CCH_Pry'!Print_Area</vt:lpstr>
      <vt:lpstr>'AT-8A_Hon_CCH_UPry'!Print_Area</vt:lpstr>
      <vt:lpstr>AT9_TA!Print_Area</vt:lpstr>
      <vt:lpstr>Contents!Print_Area</vt:lpstr>
      <vt:lpstr>'enrolment vs availed_PY'!Print_Area</vt:lpstr>
      <vt:lpstr>'enrolment vs availed_UPY'!Print_Area</vt:lpstr>
      <vt:lpstr>'List of defunct kargil  schools'!Print_Area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s.k sinha</cp:lastModifiedBy>
  <cp:lastPrinted>2020-06-15T19:52:52Z</cp:lastPrinted>
  <dcterms:created xsi:type="dcterms:W3CDTF">1996-10-14T23:33:28Z</dcterms:created>
  <dcterms:modified xsi:type="dcterms:W3CDTF">2020-07-16T15:44:45Z</dcterms:modified>
</cp:coreProperties>
</file>